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195" tabRatio="950" firstSheet="6" activeTab="8"/>
  </bookViews>
  <sheets>
    <sheet name="1、2020年一般公共预算收支平衡表 " sheetId="1" r:id="rId1"/>
    <sheet name="2、2020年一般公共预算收入表" sheetId="2" r:id="rId2"/>
    <sheet name="3、2020年一般公共预算支出表" sheetId="3" r:id="rId3"/>
    <sheet name="4、2020年一般公共预算基本支出经济分类 " sheetId="4" r:id="rId4"/>
    <sheet name="5、2020年一般公共预算支出经济分类" sheetId="5" r:id="rId5"/>
    <sheet name="6、2020年一般公共预算支出功能科目" sheetId="6" r:id="rId6"/>
    <sheet name="7、2020年政府性基金预算收支平衡表 " sheetId="7" r:id="rId7"/>
    <sheet name="8、2020年政府性基金预算收入表" sheetId="8" r:id="rId8"/>
    <sheet name="9、2020年政府性基金支出表" sheetId="9" r:id="rId9"/>
    <sheet name="10、2020年政府基金预算经济科目" sheetId="10" r:id="rId10"/>
    <sheet name="11、2020年政府基金预算功能科目" sheetId="11" r:id="rId11"/>
    <sheet name="12、朝阳区2020年国有资本经营预算收支平衡表" sheetId="12" r:id="rId12"/>
    <sheet name="13、朝阳区2020年国有资本经营预算收入表" sheetId="13" r:id="rId13"/>
    <sheet name="14、朝阳区2020年国有资本经营预算支出表 " sheetId="14" r:id="rId14"/>
    <sheet name="15、2020年国有资本经营预算经济科目" sheetId="15" r:id="rId15"/>
    <sheet name="16、2020年国有资本经营预算功能科目" sheetId="16" r:id="rId16"/>
    <sheet name="17、2020年社保基金预算收支平衡表 " sheetId="17" r:id="rId17"/>
    <sheet name="18、2020年社保基金预算收入表" sheetId="18" r:id="rId18"/>
    <sheet name="19、2020年社保基金预算支出表" sheetId="19" r:id="rId19"/>
    <sheet name="20、一般债务限额和余额情况" sheetId="20" r:id="rId20"/>
    <sheet name="21、专项债务限额和余额情况" sheetId="21" r:id="rId21"/>
    <sheet name="22、2020年中央及北京市专项转移支付 " sheetId="22" r:id="rId22"/>
    <sheet name="23、2021年一般公共预算收支平衡表" sheetId="23" r:id="rId23"/>
    <sheet name="24、2021年一般公共预算收入表 " sheetId="24" r:id="rId24"/>
    <sheet name="25、2021年一般公共预算支出表" sheetId="25" r:id="rId25"/>
    <sheet name="26、2021年一般公共预算本级支出表" sheetId="26" r:id="rId26"/>
    <sheet name="27、2021年一般公共预算基本支出经济分类" sheetId="27" r:id="rId27"/>
    <sheet name="28、2021年一般公共预算经济分类" sheetId="28" r:id="rId28"/>
    <sheet name="29、2021年一般公共预算支出功能科目 " sheetId="29" r:id="rId29"/>
    <sheet name="30、2021年政府性基金预算收支平衡表" sheetId="30" r:id="rId30"/>
    <sheet name="31、2021年政府性基金预算收支收入表" sheetId="31" r:id="rId31"/>
    <sheet name="32、2021年政府性基金预算收支支出表" sheetId="32" r:id="rId32"/>
    <sheet name="33、2021年政府基金预算经济科目 " sheetId="33" r:id="rId33"/>
    <sheet name="34、2021年政府基金预算功能科目" sheetId="34" r:id="rId34"/>
    <sheet name="35、朝阳区2021年国有资本经营预算收支平衡表 " sheetId="35" r:id="rId35"/>
    <sheet name="36、朝阳区2021年国有资本经营预算收入表 " sheetId="36" r:id="rId36"/>
    <sheet name="37、朝阳区2021年国有资本经营预算支出表" sheetId="37" r:id="rId37"/>
    <sheet name="38、朝阳区2021年国有资本经营预算支出经济分类表" sheetId="38" r:id="rId38"/>
    <sheet name="39、朝阳区2021年国有资本经营预算支出功能分类表" sheetId="39" r:id="rId39"/>
    <sheet name="40、2021年社保基金预算收支平衡表" sheetId="40" r:id="rId40"/>
    <sheet name="41、2021年社保基金预算收入表 " sheetId="41" r:id="rId41"/>
    <sheet name="42、2021年社保基金预算支出表" sheetId="42" r:id="rId42"/>
    <sheet name="43、2021年汇总三公经费预计情况表" sheetId="43" r:id="rId43"/>
    <sheet name="44、重点支出项目对比表" sheetId="44" r:id="rId44"/>
  </sheets>
  <externalReferences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4" hidden="1">'5、2020年一般公共预算支出经济分类'!$A$4:$I$46</definedName>
    <definedName name="_xlnm._FilterDatabase" localSheetId="5" hidden="1">'6、2020年一般公共预算支出功能科目'!$A$6:$F$480</definedName>
    <definedName name="_xlnm._FilterDatabase" localSheetId="10" hidden="1">'11、2020年政府基金预算功能科目'!$A$4:$F$37</definedName>
    <definedName name="_xlnm._FilterDatabase" localSheetId="28" hidden="1">'29、2021年一般公共预算支出功能科目 '!$A$4:$H$448</definedName>
    <definedName name="_xlnm._FilterDatabase" localSheetId="33" hidden="1">'34、2021年政府基金预算功能科目'!$A$6:$I$22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">#REF!</definedName>
    <definedName name="a" localSheetId="26">#REF!</definedName>
    <definedName name="a" localSheetId="28">#REF!</definedName>
    <definedName name="a" localSheetId="29">#REF!</definedName>
    <definedName name="a" localSheetId="30">#REF!</definedName>
    <definedName name="a" localSheetId="31">#REF!</definedName>
    <definedName name="a" localSheetId="32">#REF!</definedName>
    <definedName name="a" localSheetId="33">#REF!</definedName>
    <definedName name="a" localSheetId="34">#REF!</definedName>
    <definedName name="a" localSheetId="35">#REF!</definedName>
    <definedName name="a" localSheetId="36">#REF!</definedName>
    <definedName name="a" localSheetId="37">#REF!</definedName>
    <definedName name="a" localSheetId="38">#REF!</definedName>
    <definedName name="a" localSheetId="39">#REF!</definedName>
    <definedName name="a" localSheetId="40">#REF!</definedName>
    <definedName name="a" localSheetId="41">#REF!</definedName>
    <definedName name="a" localSheetId="42">#REF!</definedName>
    <definedName name="a" localSheetId="4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>#REF!</definedName>
    <definedName name="asd">#N/A</definedName>
    <definedName name="asdasd" localSheetId="9">[1]基础表!$F:$F</definedName>
    <definedName name="asdasd" localSheetId="10">[1]基础表!$F:$F</definedName>
    <definedName name="asdasd" localSheetId="11">[2]基础表!$F:$F</definedName>
    <definedName name="asdasd" localSheetId="12">[2]基础表!$F:$F</definedName>
    <definedName name="asdasd" localSheetId="13">[2]基础表!$F:$F</definedName>
    <definedName name="asdasd" localSheetId="14">[2]基础表!$F:$F</definedName>
    <definedName name="asdasd" localSheetId="15">[2]基础表!$F:$F</definedName>
    <definedName name="asdasd" localSheetId="16">[3]基础表!$F:$F</definedName>
    <definedName name="asdasd" localSheetId="17">[3]基础表!$F:$F</definedName>
    <definedName name="asdasd" localSheetId="18">[3]基础表!$F:$F</definedName>
    <definedName name="asdasd" localSheetId="1">[1]基础表!$F:$F</definedName>
    <definedName name="asdasd" localSheetId="26">[2]基础表!$F:$F</definedName>
    <definedName name="asdasd" localSheetId="28">[3]基础表!$F:$F</definedName>
    <definedName name="asdasd" localSheetId="29">[1]基础表!$F:$F</definedName>
    <definedName name="asdasd" localSheetId="30">[1]基础表!$F:$F</definedName>
    <definedName name="asdasd" localSheetId="31">[1]基础表!$F:$F</definedName>
    <definedName name="asdasd" localSheetId="32">[1]基础表!$F:$F</definedName>
    <definedName name="asdasd" localSheetId="33">[1]基础表!$F:$F</definedName>
    <definedName name="asdasd" localSheetId="34">[3]基础表!$F:$F</definedName>
    <definedName name="asdasd" localSheetId="35">[3]基础表!$F:$F</definedName>
    <definedName name="asdasd" localSheetId="36">[2]基础表!$F:$F</definedName>
    <definedName name="asdasd" localSheetId="37">[3]基础表!$F:$F</definedName>
    <definedName name="asdasd" localSheetId="38">[1]基础表!$F:$F</definedName>
    <definedName name="asdasd" localSheetId="39">[3]基础表!$F:$F</definedName>
    <definedName name="asdasd" localSheetId="40">[3]基础表!$F:$F</definedName>
    <definedName name="asdasd" localSheetId="41">[3]基础表!$F:$F</definedName>
    <definedName name="asdasd" localSheetId="42">[1]基础表!$F:$F</definedName>
    <definedName name="asdasd" localSheetId="4">[1]基础表!$F:$F</definedName>
    <definedName name="asdasd" localSheetId="5">[1]基础表!$F:$F</definedName>
    <definedName name="asdasd" localSheetId="6">[1]基础表!$F:$F</definedName>
    <definedName name="asdasd" localSheetId="7">[1]基础表!$F:$F</definedName>
    <definedName name="asdasd" localSheetId="8">[1]基础表!$F:$F</definedName>
    <definedName name="asdasd">[2]基础表!$F:$F</definedName>
    <definedName name="asdasdasdasd" localSheetId="9">#REF!</definedName>
    <definedName name="asdasdasdasd" localSheetId="10">#REF!</definedName>
    <definedName name="asdasdasdasd" localSheetId="11">#REF!</definedName>
    <definedName name="asdasdasdasd" localSheetId="12">#REF!</definedName>
    <definedName name="asdasdasdasd" localSheetId="13">#REF!</definedName>
    <definedName name="asdasdasdasd" localSheetId="14">#REF!</definedName>
    <definedName name="asdasdasdasd" localSheetId="15">#REF!</definedName>
    <definedName name="asdasdasdasd" localSheetId="16">#REF!</definedName>
    <definedName name="asdasdasdasd" localSheetId="17">#REF!</definedName>
    <definedName name="asdasdasdasd" localSheetId="18">#REF!</definedName>
    <definedName name="asdasdasdasd" localSheetId="1">#REF!</definedName>
    <definedName name="asdasdasdasd" localSheetId="26">#REF!</definedName>
    <definedName name="asdasdasdasd" localSheetId="28">#REF!</definedName>
    <definedName name="asdasdasdasd" localSheetId="29">#REF!</definedName>
    <definedName name="asdasdasdasd" localSheetId="30">#REF!</definedName>
    <definedName name="asdasdasdasd" localSheetId="31">#REF!</definedName>
    <definedName name="asdasdasdasd" localSheetId="32">#REF!</definedName>
    <definedName name="asdasdasdasd" localSheetId="33">#REF!</definedName>
    <definedName name="asdasdasdasd" localSheetId="34">#REF!</definedName>
    <definedName name="asdasdasdasd" localSheetId="35">#REF!</definedName>
    <definedName name="asdasdasdasd" localSheetId="36">#REF!</definedName>
    <definedName name="asdasdasdasd" localSheetId="37">#REF!</definedName>
    <definedName name="asdasdasdasd" localSheetId="38">#REF!</definedName>
    <definedName name="asdasdasdasd" localSheetId="39">#REF!</definedName>
    <definedName name="asdasdasdasd" localSheetId="40">#REF!</definedName>
    <definedName name="asdasdasdasd" localSheetId="41">#REF!</definedName>
    <definedName name="asdasdasdasd" localSheetId="42">#REF!</definedName>
    <definedName name="asdasdasdasd" localSheetId="43">#REF!</definedName>
    <definedName name="asdasdasdasd" localSheetId="4">#REF!</definedName>
    <definedName name="asdasdasdasd" localSheetId="5">#REF!</definedName>
    <definedName name="asdasdasdasd" localSheetId="6">#REF!</definedName>
    <definedName name="asdasdasdasd" localSheetId="7">#REF!</definedName>
    <definedName name="asdasdasdasd" localSheetId="8">#REF!</definedName>
    <definedName name="asdasdasdasd">#REF!</definedName>
    <definedName name="eqw">#N/A</definedName>
    <definedName name="er">#N/A</definedName>
    <definedName name="l" localSheetId="9">[1]基础表!$F:$F</definedName>
    <definedName name="l" localSheetId="10">[1]基础表!$F:$F</definedName>
    <definedName name="l" localSheetId="11">[2]基础表!$F:$F</definedName>
    <definedName name="l" localSheetId="12">[2]基础表!$F:$F</definedName>
    <definedName name="l" localSheetId="13">[2]基础表!$F:$F</definedName>
    <definedName name="l" localSheetId="14">[2]基础表!$F:$F</definedName>
    <definedName name="l" localSheetId="15">[2]基础表!$F:$F</definedName>
    <definedName name="l" localSheetId="16">[3]基础表!$F:$F</definedName>
    <definedName name="l" localSheetId="17">[3]基础表!$F:$F</definedName>
    <definedName name="l" localSheetId="18">[3]基础表!$F:$F</definedName>
    <definedName name="l" localSheetId="1">[1]基础表!$F:$F</definedName>
    <definedName name="l" localSheetId="26">[2]基础表!$F:$F</definedName>
    <definedName name="l" localSheetId="28">[3]基础表!$F:$F</definedName>
    <definedName name="l" localSheetId="29">[1]基础表!$F:$F</definedName>
    <definedName name="l" localSheetId="30">[1]基础表!$F:$F</definedName>
    <definedName name="l" localSheetId="31">[1]基础表!$F:$F</definedName>
    <definedName name="l" localSheetId="32">[1]基础表!$F:$F</definedName>
    <definedName name="l" localSheetId="33">[1]基础表!$F:$F</definedName>
    <definedName name="l" localSheetId="34">[3]基础表!$F:$F</definedName>
    <definedName name="l" localSheetId="35">[3]基础表!$F:$F</definedName>
    <definedName name="l" localSheetId="36">[2]基础表!$F:$F</definedName>
    <definedName name="l" localSheetId="37">[3]基础表!$F:$F</definedName>
    <definedName name="l" localSheetId="38">[1]基础表!$F:$F</definedName>
    <definedName name="l" localSheetId="39">[3]基础表!$F:$F</definedName>
    <definedName name="l" localSheetId="40">[3]基础表!$F:$F</definedName>
    <definedName name="l" localSheetId="41">[3]基础表!$F:$F</definedName>
    <definedName name="l" localSheetId="42">[1]基础表!$F:$F</definedName>
    <definedName name="l" localSheetId="4">[1]基础表!$F:$F</definedName>
    <definedName name="l" localSheetId="5">[1]基础表!$F:$F</definedName>
    <definedName name="l" localSheetId="6">[1]基础表!$F:$F</definedName>
    <definedName name="l" localSheetId="7">[1]基础表!$F:$F</definedName>
    <definedName name="l" localSheetId="8">[1]基础表!$F:$F</definedName>
    <definedName name="l">[2]基础表!$F:$F</definedName>
    <definedName name="p" localSheetId="9">#REF!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14">#REF!</definedName>
    <definedName name="p" localSheetId="15">#REF!</definedName>
    <definedName name="p" localSheetId="16">#REF!</definedName>
    <definedName name="p" localSheetId="17">#REF!</definedName>
    <definedName name="p" localSheetId="18">#REF!</definedName>
    <definedName name="p" localSheetId="1">#REF!</definedName>
    <definedName name="p" localSheetId="26">#REF!</definedName>
    <definedName name="p" localSheetId="28">#REF!</definedName>
    <definedName name="p" localSheetId="29">#REF!</definedName>
    <definedName name="p" localSheetId="30">#REF!</definedName>
    <definedName name="p" localSheetId="31">#REF!</definedName>
    <definedName name="p" localSheetId="32">#REF!</definedName>
    <definedName name="p" localSheetId="33">#REF!</definedName>
    <definedName name="p" localSheetId="34">#REF!</definedName>
    <definedName name="p" localSheetId="35">#REF!</definedName>
    <definedName name="p" localSheetId="36">#REF!</definedName>
    <definedName name="p" localSheetId="37">#REF!</definedName>
    <definedName name="p" localSheetId="38">#REF!</definedName>
    <definedName name="p" localSheetId="39">#REF!</definedName>
    <definedName name="p" localSheetId="40">#REF!</definedName>
    <definedName name="p" localSheetId="41">#REF!</definedName>
    <definedName name="p" localSheetId="42">#REF!</definedName>
    <definedName name="p" localSheetId="4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>#REF!</definedName>
    <definedName name="PA" localSheetId="9">#REF!</definedName>
    <definedName name="PA" localSheetId="10">#REF!</definedName>
    <definedName name="PA" localSheetId="11">#REF!</definedName>
    <definedName name="PA" localSheetId="12">#REF!</definedName>
    <definedName name="PA" localSheetId="13">#REF!</definedName>
    <definedName name="PA" localSheetId="14">#REF!</definedName>
    <definedName name="PA" localSheetId="15">#REF!</definedName>
    <definedName name="PA" localSheetId="16">#REF!</definedName>
    <definedName name="PA" localSheetId="17">#REF!</definedName>
    <definedName name="PA" localSheetId="18">#REF!</definedName>
    <definedName name="PA" localSheetId="1">#REF!</definedName>
    <definedName name="PA" localSheetId="26">#REF!</definedName>
    <definedName name="PA" localSheetId="28">#REF!</definedName>
    <definedName name="PA" localSheetId="29">#REF!</definedName>
    <definedName name="PA" localSheetId="30">#REF!</definedName>
    <definedName name="PA" localSheetId="31">#REF!</definedName>
    <definedName name="PA" localSheetId="32">#REF!</definedName>
    <definedName name="PA" localSheetId="33">#REF!</definedName>
    <definedName name="PA" localSheetId="34">#REF!</definedName>
    <definedName name="PA" localSheetId="35">#REF!</definedName>
    <definedName name="PA" localSheetId="36">#REF!</definedName>
    <definedName name="PA" localSheetId="37">#REF!</definedName>
    <definedName name="PA" localSheetId="38">#REF!</definedName>
    <definedName name="PA" localSheetId="39">#REF!</definedName>
    <definedName name="PA" localSheetId="40">#REF!</definedName>
    <definedName name="PA" localSheetId="41">#REF!</definedName>
    <definedName name="PA" localSheetId="42">#REF!</definedName>
    <definedName name="PA" localSheetId="43">#REF!</definedName>
    <definedName name="PA" localSheetId="4">#REF!</definedName>
    <definedName name="PA" localSheetId="5">#REF!</definedName>
    <definedName name="PA" localSheetId="6">#REF!</definedName>
    <definedName name="PA" localSheetId="7">#REF!</definedName>
    <definedName name="PA" localSheetId="8">#REF!</definedName>
    <definedName name="PA">#REF!</definedName>
    <definedName name="_xlnm.Print_Area" localSheetId="9">#REF!</definedName>
    <definedName name="_xlnm.Print_Area" localSheetId="10">#REF!</definedName>
    <definedName name="_xlnm.Print_Area" localSheetId="11">#REF!</definedName>
    <definedName name="_xlnm.Print_Area" localSheetId="12">#REF!</definedName>
    <definedName name="_xlnm.Print_Area" localSheetId="13">#REF!</definedName>
    <definedName name="_xlnm.Print_Area" localSheetId="14">#REF!</definedName>
    <definedName name="_xlnm.Print_Area" localSheetId="15">'16、2020年国有资本经营预算功能科目'!$A$1:$F$15</definedName>
    <definedName name="_xlnm.Print_Area" localSheetId="16">#REF!</definedName>
    <definedName name="_xlnm.Print_Area" localSheetId="17">#REF!</definedName>
    <definedName name="_xlnm.Print_Area" localSheetId="18">#REF!</definedName>
    <definedName name="_xlnm.Print_Area" localSheetId="1">'2、2020年一般公共预算收入表'!$A$1:$F$46</definedName>
    <definedName name="_xlnm.Print_Area" localSheetId="26">#REF!</definedName>
    <definedName name="_xlnm.Print_Area" localSheetId="28">'29、2021年一般公共预算支出功能科目 '!$A$1:$F$448</definedName>
    <definedName name="_xlnm.Print_Area" localSheetId="29">'30、2021年政府性基金预算收支平衡表'!$A$1:$M$19</definedName>
    <definedName name="_xlnm.Print_Area" localSheetId="30">'31、2021年政府性基金预算收支收入表'!$A$1:$F$19</definedName>
    <definedName name="_xlnm.Print_Area" localSheetId="31">'32、2021年政府性基金预算收支支出表'!$A$1:$F$14</definedName>
    <definedName name="_xlnm.Print_Area" localSheetId="32">#REF!</definedName>
    <definedName name="_xlnm.Print_Area" localSheetId="33">#REF!</definedName>
    <definedName name="_xlnm.Print_Area" localSheetId="34">#REF!</definedName>
    <definedName name="_xlnm.Print_Area" localSheetId="35">#REF!</definedName>
    <definedName name="_xlnm.Print_Area" localSheetId="36">#REF!</definedName>
    <definedName name="_xlnm.Print_Area" localSheetId="37">'38、朝阳区2021年国有资本经营预算支出经济分类表'!$A$1:$E$10</definedName>
    <definedName name="_xlnm.Print_Area" localSheetId="38">'39、朝阳区2021年国有资本经营预算支出功能分类表'!$A$1:$F$16</definedName>
    <definedName name="_xlnm.Print_Area" localSheetId="39">#REF!</definedName>
    <definedName name="_xlnm.Print_Area" localSheetId="40">#REF!</definedName>
    <definedName name="_xlnm.Print_Area" localSheetId="41">#REF!</definedName>
    <definedName name="_xlnm.Print_Area" localSheetId="42">'43、2021年汇总三公经费预计情况表'!$A$1:$H$8</definedName>
    <definedName name="_xlnm.Print_Area" localSheetId="43">'44、重点支出项目对比表'!$A$1:$H$21</definedName>
    <definedName name="_xlnm.Print_Area" localSheetId="4">'5、2020年一般公共预算支出经济分类'!$A$1:$E$46</definedName>
    <definedName name="_xlnm.Print_Area" localSheetId="5">'6、2020年一般公共预算支出功能科目'!$A$1:$F$480</definedName>
    <definedName name="_xlnm.Print_Area" localSheetId="6">'7、2020年政府性基金预算收支平衡表 '!$A$1:$M$19</definedName>
    <definedName name="_xlnm.Print_Area" localSheetId="7">'8、2020年政府性基金预算收入表'!$A$1:$F$19</definedName>
    <definedName name="_xlnm.Print_Area" localSheetId="8">'9、2020年政府性基金支出表'!$A$1:$F$15</definedName>
    <definedName name="_xlnm.Print_Area">#REF!</definedName>
    <definedName name="_xlnm.Print_Titles" localSheetId="1">'2、2020年一般公共预算收入表'!$1:$6</definedName>
    <definedName name="_xlnm.Print_Titles" localSheetId="28">'29、2021年一般公共预算支出功能科目 '!$3:$4</definedName>
    <definedName name="_xlnm.Print_Titles">#N/A</definedName>
    <definedName name="print1" localSheetId="9">#REF!</definedName>
    <definedName name="print1" localSheetId="10">#REF!</definedName>
    <definedName name="print1" localSheetId="11">#REF!</definedName>
    <definedName name="print1" localSheetId="12">#REF!</definedName>
    <definedName name="print1" localSheetId="13">#REF!</definedName>
    <definedName name="print1" localSheetId="14">#REF!</definedName>
    <definedName name="print1" localSheetId="15">#REF!</definedName>
    <definedName name="print1" localSheetId="16">#REF!</definedName>
    <definedName name="print1" localSheetId="17">#REF!</definedName>
    <definedName name="print1" localSheetId="18">#REF!</definedName>
    <definedName name="print1" localSheetId="1">#REF!</definedName>
    <definedName name="print1" localSheetId="26">#REF!</definedName>
    <definedName name="print1" localSheetId="28">#REF!</definedName>
    <definedName name="print1" localSheetId="29">#REF!</definedName>
    <definedName name="print1" localSheetId="30">#REF!</definedName>
    <definedName name="print1" localSheetId="31">#REF!</definedName>
    <definedName name="print1" localSheetId="32">#REF!</definedName>
    <definedName name="print1" localSheetId="33">#REF!</definedName>
    <definedName name="print1" localSheetId="34">#REF!</definedName>
    <definedName name="print1" localSheetId="35">#REF!</definedName>
    <definedName name="print1" localSheetId="36">#REF!</definedName>
    <definedName name="print1" localSheetId="37">#REF!</definedName>
    <definedName name="print1" localSheetId="38">#REF!</definedName>
    <definedName name="print1" localSheetId="39">#REF!</definedName>
    <definedName name="print1" localSheetId="40">#REF!</definedName>
    <definedName name="print1" localSheetId="41">#REF!</definedName>
    <definedName name="print1" localSheetId="42">#REF!</definedName>
    <definedName name="print1" localSheetId="43">#REF!</definedName>
    <definedName name="print1" localSheetId="4">#REF!</definedName>
    <definedName name="print1" localSheetId="5">#REF!</definedName>
    <definedName name="print1" localSheetId="6">#REF!</definedName>
    <definedName name="print1" localSheetId="7">#REF!</definedName>
    <definedName name="print1" localSheetId="8">#REF!</definedName>
    <definedName name="print1">#REF!</definedName>
    <definedName name="qw" localSheetId="9">#REF!</definedName>
    <definedName name="qw" localSheetId="10">#REF!</definedName>
    <definedName name="qw" localSheetId="11">#REF!</definedName>
    <definedName name="qw" localSheetId="12">#REF!</definedName>
    <definedName name="qw" localSheetId="13">#REF!</definedName>
    <definedName name="qw" localSheetId="14">#REF!</definedName>
    <definedName name="qw" localSheetId="15">#REF!</definedName>
    <definedName name="qw" localSheetId="16">#REF!</definedName>
    <definedName name="qw" localSheetId="17">#REF!</definedName>
    <definedName name="qw" localSheetId="18">#REF!</definedName>
    <definedName name="qw" localSheetId="1">#REF!</definedName>
    <definedName name="qw" localSheetId="26">#REF!</definedName>
    <definedName name="qw" localSheetId="28">#REF!</definedName>
    <definedName name="qw" localSheetId="29">#REF!</definedName>
    <definedName name="qw" localSheetId="30">#REF!</definedName>
    <definedName name="qw" localSheetId="31">#REF!</definedName>
    <definedName name="qw" localSheetId="32">#REF!</definedName>
    <definedName name="qw" localSheetId="33">#REF!</definedName>
    <definedName name="qw" localSheetId="34">#REF!</definedName>
    <definedName name="qw" localSheetId="35">#REF!</definedName>
    <definedName name="qw" localSheetId="36">#REF!</definedName>
    <definedName name="qw" localSheetId="37">#REF!</definedName>
    <definedName name="qw" localSheetId="38">#REF!</definedName>
    <definedName name="qw" localSheetId="39">#REF!</definedName>
    <definedName name="qw" localSheetId="40">#REF!</definedName>
    <definedName name="qw" localSheetId="41">#REF!</definedName>
    <definedName name="qw" localSheetId="42">#REF!</definedName>
    <definedName name="qw" localSheetId="43">#REF!</definedName>
    <definedName name="qw" localSheetId="4">#REF!</definedName>
    <definedName name="qw" localSheetId="5">#REF!</definedName>
    <definedName name="qw" localSheetId="6">#REF!</definedName>
    <definedName name="qw" localSheetId="7">#REF!</definedName>
    <definedName name="qw" localSheetId="8">#REF!</definedName>
    <definedName name="qw">#REF!</definedName>
    <definedName name="qwe">#N/A</definedName>
    <definedName name="sad">#N/A</definedName>
    <definedName name="thtr">#N/A</definedName>
    <definedName name="本" localSheetId="42">[4]基础表!$F:$F</definedName>
    <definedName name="拨款金额" localSheetId="42">[6]支出!$H$2:$H$65536</definedName>
    <definedName name="拨款项目号" localSheetId="42">[6]支出!$C$2:$C$65536</definedName>
    <definedName name="不" localSheetId="9">[1]基础表!$F:$F</definedName>
    <definedName name="不" localSheetId="10">[1]基础表!$F:$F</definedName>
    <definedName name="不" localSheetId="11">[2]基础表!$F:$F</definedName>
    <definedName name="不" localSheetId="12">[2]基础表!$F:$F</definedName>
    <definedName name="不" localSheetId="13">[2]基础表!$F:$F</definedName>
    <definedName name="不" localSheetId="14">[2]基础表!$F:$F</definedName>
    <definedName name="不" localSheetId="15">[2]基础表!$F:$F</definedName>
    <definedName name="不" localSheetId="16">[3]基础表!$F:$F</definedName>
    <definedName name="不" localSheetId="17">[3]基础表!$F:$F</definedName>
    <definedName name="不" localSheetId="18">[3]基础表!$F:$F</definedName>
    <definedName name="不" localSheetId="1">[1]基础表!$F:$F</definedName>
    <definedName name="不" localSheetId="26">[2]基础表!$F:$F</definedName>
    <definedName name="不" localSheetId="28">[3]基础表!$F:$F</definedName>
    <definedName name="不" localSheetId="29">[1]基础表!$F:$F</definedName>
    <definedName name="不" localSheetId="30">[1]基础表!$F:$F</definedName>
    <definedName name="不" localSheetId="31">[1]基础表!$F:$F</definedName>
    <definedName name="不" localSheetId="32">[1]基础表!$F:$F</definedName>
    <definedName name="不" localSheetId="33">[1]基础表!$F:$F</definedName>
    <definedName name="不" localSheetId="34">[3]基础表!$F:$F</definedName>
    <definedName name="不" localSheetId="35">[3]基础表!$F:$F</definedName>
    <definedName name="不" localSheetId="36">[2]基础表!$F:$F</definedName>
    <definedName name="不" localSheetId="37">[3]基础表!$F:$F</definedName>
    <definedName name="不" localSheetId="38">[1]基础表!$F:$F</definedName>
    <definedName name="不" localSheetId="39">[3]基础表!$F:$F</definedName>
    <definedName name="不" localSheetId="40">[3]基础表!$F:$F</definedName>
    <definedName name="不" localSheetId="41">[3]基础表!$F:$F</definedName>
    <definedName name="不" localSheetId="42">[1]基础表!$F:$F</definedName>
    <definedName name="不" localSheetId="43">[2]基础表!$F:$F</definedName>
    <definedName name="不" localSheetId="4">[1]基础表!$F:$F</definedName>
    <definedName name="不" localSheetId="5">[1]基础表!$F:$F</definedName>
    <definedName name="不" localSheetId="6">[1]基础表!$F:$F</definedName>
    <definedName name="不" localSheetId="7">[1]基础表!$F:$F</definedName>
    <definedName name="不" localSheetId="8">[1]基础表!$F:$F</definedName>
    <definedName name="不">[2]基础表!$F:$F</definedName>
    <definedName name="部门" localSheetId="9">[1]基础表!$F:$F</definedName>
    <definedName name="部门" localSheetId="10">[1]基础表!$F:$F</definedName>
    <definedName name="部门" localSheetId="11">[2]基础表!$F:$F</definedName>
    <definedName name="部门" localSheetId="12">[2]基础表!$F:$F</definedName>
    <definedName name="部门" localSheetId="13">[2]基础表!$F:$F</definedName>
    <definedName name="部门" localSheetId="14">[2]基础表!$F:$F</definedName>
    <definedName name="部门" localSheetId="15">[2]基础表!$F:$F</definedName>
    <definedName name="部门" localSheetId="16">[3]基础表!$F:$F</definedName>
    <definedName name="部门" localSheetId="17">[3]基础表!$F:$F</definedName>
    <definedName name="部门" localSheetId="18">[3]基础表!$F:$F</definedName>
    <definedName name="部门" localSheetId="1">[1]基础表!$F:$F</definedName>
    <definedName name="部门" localSheetId="26">[2]基础表!$F:$F</definedName>
    <definedName name="部门" localSheetId="28">[3]基础表!$F:$F</definedName>
    <definedName name="部门" localSheetId="29">[1]基础表!$F:$F</definedName>
    <definedName name="部门" localSheetId="30">[1]基础表!$F:$F</definedName>
    <definedName name="部门" localSheetId="31">[1]基础表!$F:$F</definedName>
    <definedName name="部门" localSheetId="32">[1]基础表!$F:$F</definedName>
    <definedName name="部门" localSheetId="33">[1]基础表!$F:$F</definedName>
    <definedName name="部门" localSheetId="34">[3]基础表!$F:$F</definedName>
    <definedName name="部门" localSheetId="35">[3]基础表!$F:$F</definedName>
    <definedName name="部门" localSheetId="36">[2]基础表!$F:$F</definedName>
    <definedName name="部门" localSheetId="37">[3]基础表!$F:$F</definedName>
    <definedName name="部门" localSheetId="38">[1]基础表!$F:$F</definedName>
    <definedName name="部门" localSheetId="39">[3]基础表!$F:$F</definedName>
    <definedName name="部门" localSheetId="40">[3]基础表!$F:$F</definedName>
    <definedName name="部门" localSheetId="41">[3]基础表!$F:$F</definedName>
    <definedName name="部门" localSheetId="42">[1]基础表!$F:$F</definedName>
    <definedName name="部门" localSheetId="43">[2]基础表!$F:$F</definedName>
    <definedName name="部门" localSheetId="4">[1]基础表!$F:$F</definedName>
    <definedName name="部门" localSheetId="5">[1]基础表!$F:$F</definedName>
    <definedName name="部门" localSheetId="6">[1]基础表!$F:$F</definedName>
    <definedName name="部门" localSheetId="7">[1]基础表!$F:$F</definedName>
    <definedName name="部门" localSheetId="8">[1]基础表!$F:$F</definedName>
    <definedName name="部门">[2]基础表!$F:$F</definedName>
    <definedName name="部门1" localSheetId="9">[1]基础表!$F:$F</definedName>
    <definedName name="部门1" localSheetId="10">[1]基础表!$F:$F</definedName>
    <definedName name="部门1" localSheetId="11">[2]基础表!$F:$F</definedName>
    <definedName name="部门1" localSheetId="12">[2]基础表!$F:$F</definedName>
    <definedName name="部门1" localSheetId="13">[2]基础表!$F:$F</definedName>
    <definedName name="部门1" localSheetId="14">[2]基础表!$F:$F</definedName>
    <definedName name="部门1" localSheetId="15">[2]基础表!$F:$F</definedName>
    <definedName name="部门1" localSheetId="16">[3]基础表!$F:$F</definedName>
    <definedName name="部门1" localSheetId="17">[3]基础表!$F:$F</definedName>
    <definedName name="部门1" localSheetId="18">[3]基础表!$F:$F</definedName>
    <definedName name="部门1" localSheetId="1">[1]基础表!$F:$F</definedName>
    <definedName name="部门1" localSheetId="26">[2]基础表!$F:$F</definedName>
    <definedName name="部门1" localSheetId="28">[3]基础表!$F:$F</definedName>
    <definedName name="部门1" localSheetId="29">[1]基础表!$F:$F</definedName>
    <definedName name="部门1" localSheetId="30">[1]基础表!$F:$F</definedName>
    <definedName name="部门1" localSheetId="31">[1]基础表!$F:$F</definedName>
    <definedName name="部门1" localSheetId="32">[1]基础表!$F:$F</definedName>
    <definedName name="部门1" localSheetId="33">[1]基础表!$F:$F</definedName>
    <definedName name="部门1" localSheetId="34">[3]基础表!$F:$F</definedName>
    <definedName name="部门1" localSheetId="35">[3]基础表!$F:$F</definedName>
    <definedName name="部门1" localSheetId="36">[2]基础表!$F:$F</definedName>
    <definedName name="部门1" localSheetId="37">[3]基础表!$F:$F</definedName>
    <definedName name="部门1" localSheetId="38">[1]基础表!$F:$F</definedName>
    <definedName name="部门1" localSheetId="39">[3]基础表!$F:$F</definedName>
    <definedName name="部门1" localSheetId="40">[3]基础表!$F:$F</definedName>
    <definedName name="部门1" localSheetId="41">[3]基础表!$F:$F</definedName>
    <definedName name="部门1" localSheetId="42">[1]基础表!$F:$F</definedName>
    <definedName name="部门1" localSheetId="43">[2]基础表!$F:$F</definedName>
    <definedName name="部门1" localSheetId="4">[1]基础表!$F:$F</definedName>
    <definedName name="部门1" localSheetId="5">[1]基础表!$F:$F</definedName>
    <definedName name="部门1" localSheetId="6">[1]基础表!$F:$F</definedName>
    <definedName name="部门1" localSheetId="7">[1]基础表!$F:$F</definedName>
    <definedName name="部门1" localSheetId="8">[1]基础表!$F:$F</definedName>
    <definedName name="部门1">[2]基础表!$F:$F</definedName>
    <definedName name="查询项目号" localSheetId="42">[6]收入!$A:$B</definedName>
    <definedName name="查询资金来源" localSheetId="42">[6]收入!$B:$C</definedName>
    <definedName name="单位名称" localSheetId="9">#REF!</definedName>
    <definedName name="单位名称" localSheetId="10">#REF!</definedName>
    <definedName name="单位名称" localSheetId="11">#REF!</definedName>
    <definedName name="单位名称" localSheetId="12">#REF!</definedName>
    <definedName name="单位名称" localSheetId="13">#REF!</definedName>
    <definedName name="单位名称" localSheetId="14">#REF!</definedName>
    <definedName name="单位名称" localSheetId="15">#REF!</definedName>
    <definedName name="单位名称" localSheetId="16">#REF!</definedName>
    <definedName name="单位名称" localSheetId="17">#REF!</definedName>
    <definedName name="单位名称" localSheetId="18">#REF!</definedName>
    <definedName name="单位名称" localSheetId="1">#REF!</definedName>
    <definedName name="单位名称" localSheetId="26">#REF!</definedName>
    <definedName name="单位名称" localSheetId="28">#REF!</definedName>
    <definedName name="单位名称" localSheetId="29">#REF!</definedName>
    <definedName name="单位名称" localSheetId="30">#REF!</definedName>
    <definedName name="单位名称" localSheetId="31">#REF!</definedName>
    <definedName name="单位名称" localSheetId="32">#REF!</definedName>
    <definedName name="单位名称" localSheetId="33">#REF!</definedName>
    <definedName name="单位名称" localSheetId="34">#REF!</definedName>
    <definedName name="单位名称" localSheetId="35">#REF!</definedName>
    <definedName name="单位名称" localSheetId="36">#REF!</definedName>
    <definedName name="单位名称" localSheetId="37">#REF!</definedName>
    <definedName name="单位名称" localSheetId="38">#REF!</definedName>
    <definedName name="单位名称" localSheetId="39">#REF!</definedName>
    <definedName name="单位名称" localSheetId="40">#REF!</definedName>
    <definedName name="单位名称" localSheetId="41">#REF!</definedName>
    <definedName name="单位名称" localSheetId="42">#REF!</definedName>
    <definedName name="单位名称" localSheetId="43">#REF!</definedName>
    <definedName name="单位名称" localSheetId="4">#REF!</definedName>
    <definedName name="单位名称" localSheetId="5">#REF!</definedName>
    <definedName name="单位名称" localSheetId="6">#REF!</definedName>
    <definedName name="单位名称" localSheetId="7">#REF!</definedName>
    <definedName name="单位名称" localSheetId="8">#REF!</definedName>
    <definedName name="单位名称">#REF!</definedName>
    <definedName name="和谐1" localSheetId="9">#REF!</definedName>
    <definedName name="和谐1" localSheetId="10">#REF!</definedName>
    <definedName name="和谐1" localSheetId="11">#REF!</definedName>
    <definedName name="和谐1" localSheetId="12">#REF!</definedName>
    <definedName name="和谐1" localSheetId="13">#REF!</definedName>
    <definedName name="和谐1" localSheetId="14">#REF!</definedName>
    <definedName name="和谐1" localSheetId="15">#REF!</definedName>
    <definedName name="和谐1" localSheetId="16">#REF!</definedName>
    <definedName name="和谐1" localSheetId="17">#REF!</definedName>
    <definedName name="和谐1" localSheetId="18">#REF!</definedName>
    <definedName name="和谐1" localSheetId="1">#REF!</definedName>
    <definedName name="和谐1" localSheetId="26">#REF!</definedName>
    <definedName name="和谐1" localSheetId="28">#REF!</definedName>
    <definedName name="和谐1" localSheetId="29">#REF!</definedName>
    <definedName name="和谐1" localSheetId="30">#REF!</definedName>
    <definedName name="和谐1" localSheetId="31">#REF!</definedName>
    <definedName name="和谐1" localSheetId="32">#REF!</definedName>
    <definedName name="和谐1" localSheetId="33">#REF!</definedName>
    <definedName name="和谐1" localSheetId="34">#REF!</definedName>
    <definedName name="和谐1" localSheetId="35">#REF!</definedName>
    <definedName name="和谐1" localSheetId="36">#REF!</definedName>
    <definedName name="和谐1" localSheetId="37">#REF!</definedName>
    <definedName name="和谐1" localSheetId="38">#REF!</definedName>
    <definedName name="和谐1" localSheetId="39">#REF!</definedName>
    <definedName name="和谐1" localSheetId="40">#REF!</definedName>
    <definedName name="和谐1" localSheetId="41">#REF!</definedName>
    <definedName name="和谐1" localSheetId="42">#REF!</definedName>
    <definedName name="和谐1" localSheetId="43">#REF!</definedName>
    <definedName name="和谐1" localSheetId="4">#REF!</definedName>
    <definedName name="和谐1" localSheetId="5">#REF!</definedName>
    <definedName name="和谐1" localSheetId="6">#REF!</definedName>
    <definedName name="和谐1" localSheetId="7">#REF!</definedName>
    <definedName name="和谐1" localSheetId="8">#REF!</definedName>
    <definedName name="和谐1">#REF!</definedName>
    <definedName name="环境hjhj">#N/A</definedName>
    <definedName name="艰" localSheetId="9">#REF!</definedName>
    <definedName name="艰" localSheetId="10">#REF!</definedName>
    <definedName name="艰" localSheetId="11">#REF!</definedName>
    <definedName name="艰" localSheetId="12">#REF!</definedName>
    <definedName name="艰" localSheetId="13">#REF!</definedName>
    <definedName name="艰" localSheetId="14">#REF!</definedName>
    <definedName name="艰" localSheetId="15">#REF!</definedName>
    <definedName name="艰" localSheetId="16">#REF!</definedName>
    <definedName name="艰" localSheetId="17">#REF!</definedName>
    <definedName name="艰" localSheetId="18">#REF!</definedName>
    <definedName name="艰" localSheetId="1">#REF!</definedName>
    <definedName name="艰" localSheetId="26">#REF!</definedName>
    <definedName name="艰" localSheetId="28">#REF!</definedName>
    <definedName name="艰" localSheetId="29">#REF!</definedName>
    <definedName name="艰" localSheetId="30">#REF!</definedName>
    <definedName name="艰" localSheetId="31">#REF!</definedName>
    <definedName name="艰" localSheetId="32">#REF!</definedName>
    <definedName name="艰" localSheetId="33">#REF!</definedName>
    <definedName name="艰" localSheetId="34">#REF!</definedName>
    <definedName name="艰" localSheetId="35">#REF!</definedName>
    <definedName name="艰" localSheetId="36">#REF!</definedName>
    <definedName name="艰" localSheetId="37">#REF!</definedName>
    <definedName name="艰" localSheetId="38">#REF!</definedName>
    <definedName name="艰" localSheetId="39">#REF!</definedName>
    <definedName name="艰" localSheetId="40">#REF!</definedName>
    <definedName name="艰" localSheetId="41">#REF!</definedName>
    <definedName name="艰" localSheetId="42">#REF!</definedName>
    <definedName name="艰" localSheetId="43">#REF!</definedName>
    <definedName name="艰" localSheetId="4">#REF!</definedName>
    <definedName name="艰" localSheetId="5">#REF!</definedName>
    <definedName name="艰" localSheetId="6">#REF!</definedName>
    <definedName name="艰" localSheetId="7">#REF!</definedName>
    <definedName name="艰" localSheetId="8">#REF!</definedName>
    <definedName name="艰">#REF!</definedName>
    <definedName name="经常性收入" localSheetId="9">#REF!</definedName>
    <definedName name="经常性收入" localSheetId="10">#REF!</definedName>
    <definedName name="经常性收入" localSheetId="11">#REF!</definedName>
    <definedName name="经常性收入" localSheetId="12">#REF!</definedName>
    <definedName name="经常性收入" localSheetId="13">#REF!</definedName>
    <definedName name="经常性收入" localSheetId="14">#REF!</definedName>
    <definedName name="经常性收入" localSheetId="15">#REF!</definedName>
    <definedName name="经常性收入" localSheetId="16">#REF!</definedName>
    <definedName name="经常性收入" localSheetId="17">#REF!</definedName>
    <definedName name="经常性收入" localSheetId="18">#REF!</definedName>
    <definedName name="经常性收入" localSheetId="1">#REF!</definedName>
    <definedName name="经常性收入" localSheetId="26">#REF!</definedName>
    <definedName name="经常性收入" localSheetId="28">#REF!</definedName>
    <definedName name="经常性收入" localSheetId="29">#REF!</definedName>
    <definedName name="经常性收入" localSheetId="30">#REF!</definedName>
    <definedName name="经常性收入" localSheetId="31">#REF!</definedName>
    <definedName name="经常性收入" localSheetId="32">#REF!</definedName>
    <definedName name="经常性收入" localSheetId="33">#REF!</definedName>
    <definedName name="经常性收入" localSheetId="34">#REF!</definedName>
    <definedName name="经常性收入" localSheetId="35">#REF!</definedName>
    <definedName name="经常性收入" localSheetId="36">#REF!</definedName>
    <definedName name="经常性收入" localSheetId="37">#REF!</definedName>
    <definedName name="经常性收入" localSheetId="38">#REF!</definedName>
    <definedName name="经常性收入" localSheetId="39">#REF!</definedName>
    <definedName name="经常性收入" localSheetId="40">#REF!</definedName>
    <definedName name="经常性收入" localSheetId="41">#REF!</definedName>
    <definedName name="经常性收入" localSheetId="42">#REF!</definedName>
    <definedName name="经常性收入" localSheetId="43">#REF!</definedName>
    <definedName name="经常性收入" localSheetId="4">#REF!</definedName>
    <definedName name="经常性收入" localSheetId="5">#REF!</definedName>
    <definedName name="经常性收入" localSheetId="6">#REF!</definedName>
    <definedName name="经常性收入" localSheetId="7">#REF!</definedName>
    <definedName name="经常性收入" localSheetId="8">#REF!</definedName>
    <definedName name="经常性收入">#REF!</definedName>
    <definedName name="科目" localSheetId="9">#REF!</definedName>
    <definedName name="科目" localSheetId="10">#REF!</definedName>
    <definedName name="科目" localSheetId="11">#REF!</definedName>
    <definedName name="科目" localSheetId="12">#REF!</definedName>
    <definedName name="科目" localSheetId="13">#REF!</definedName>
    <definedName name="科目" localSheetId="14">#REF!</definedName>
    <definedName name="科目" localSheetId="15">#REF!</definedName>
    <definedName name="科目" localSheetId="16">#REF!</definedName>
    <definedName name="科目" localSheetId="17">#REF!</definedName>
    <definedName name="科目" localSheetId="18">#REF!</definedName>
    <definedName name="科目" localSheetId="1">#REF!</definedName>
    <definedName name="科目" localSheetId="26">#REF!</definedName>
    <definedName name="科目" localSheetId="28">#REF!</definedName>
    <definedName name="科目" localSheetId="29">#REF!</definedName>
    <definedName name="科目" localSheetId="30">#REF!</definedName>
    <definedName name="科目" localSheetId="31">#REF!</definedName>
    <definedName name="科目" localSheetId="32">#REF!</definedName>
    <definedName name="科目" localSheetId="33">#REF!</definedName>
    <definedName name="科目" localSheetId="34">#REF!</definedName>
    <definedName name="科目" localSheetId="35">#REF!</definedName>
    <definedName name="科目" localSheetId="36">#REF!</definedName>
    <definedName name="科目" localSheetId="37">#REF!</definedName>
    <definedName name="科目" localSheetId="38">#REF!</definedName>
    <definedName name="科目" localSheetId="39">#REF!</definedName>
    <definedName name="科目" localSheetId="40">#REF!</definedName>
    <definedName name="科目" localSheetId="41">#REF!</definedName>
    <definedName name="科目" localSheetId="42">#REF!</definedName>
    <definedName name="科目" localSheetId="43">#REF!</definedName>
    <definedName name="科目" localSheetId="4">#REF!</definedName>
    <definedName name="科目" localSheetId="5">#REF!</definedName>
    <definedName name="科目" localSheetId="6">#REF!</definedName>
    <definedName name="科目" localSheetId="7">#REF!</definedName>
    <definedName name="科目" localSheetId="8">#REF!</definedName>
    <definedName name="科目">#REF!</definedName>
    <definedName name="人大" localSheetId="9">#REF!</definedName>
    <definedName name="人大" localSheetId="10">#REF!</definedName>
    <definedName name="人大" localSheetId="11">#REF!</definedName>
    <definedName name="人大" localSheetId="12">#REF!</definedName>
    <definedName name="人大" localSheetId="13">#REF!</definedName>
    <definedName name="人大" localSheetId="14">#REF!</definedName>
    <definedName name="人大" localSheetId="15">#REF!</definedName>
    <definedName name="人大" localSheetId="16">#REF!</definedName>
    <definedName name="人大" localSheetId="17">#REF!</definedName>
    <definedName name="人大" localSheetId="18">#REF!</definedName>
    <definedName name="人大" localSheetId="1">#REF!</definedName>
    <definedName name="人大" localSheetId="26">#REF!</definedName>
    <definedName name="人大" localSheetId="28">#REF!</definedName>
    <definedName name="人大" localSheetId="29">#REF!</definedName>
    <definedName name="人大" localSheetId="30">#REF!</definedName>
    <definedName name="人大" localSheetId="31">#REF!</definedName>
    <definedName name="人大" localSheetId="32">#REF!</definedName>
    <definedName name="人大" localSheetId="33">#REF!</definedName>
    <definedName name="人大" localSheetId="34">#REF!</definedName>
    <definedName name="人大" localSheetId="35">#REF!</definedName>
    <definedName name="人大" localSheetId="36">#REF!</definedName>
    <definedName name="人大" localSheetId="37">#REF!</definedName>
    <definedName name="人大" localSheetId="38">#REF!</definedName>
    <definedName name="人大" localSheetId="39">#REF!</definedName>
    <definedName name="人大" localSheetId="40">#REF!</definedName>
    <definedName name="人大" localSheetId="41">#REF!</definedName>
    <definedName name="人大" localSheetId="42">#REF!</definedName>
    <definedName name="人大" localSheetId="43">#REF!</definedName>
    <definedName name="人大" localSheetId="4">#REF!</definedName>
    <definedName name="人大" localSheetId="5">#REF!</definedName>
    <definedName name="人大" localSheetId="6">#REF!</definedName>
    <definedName name="人大" localSheetId="7">#REF!</definedName>
    <definedName name="人大" localSheetId="8">#REF!</definedName>
    <definedName name="人大">#REF!</definedName>
    <definedName name="日期" localSheetId="42">[6]基础表!$E$2:$E$32</definedName>
    <definedName name="收入调整" localSheetId="9">#REF!</definedName>
    <definedName name="收入调整" localSheetId="10">#REF!</definedName>
    <definedName name="收入调整" localSheetId="11">#REF!</definedName>
    <definedName name="收入调整" localSheetId="12">#REF!</definedName>
    <definedName name="收入调整" localSheetId="13">#REF!</definedName>
    <definedName name="收入调整" localSheetId="14">#REF!</definedName>
    <definedName name="收入调整" localSheetId="15">#REF!</definedName>
    <definedName name="收入调整" localSheetId="16">#REF!</definedName>
    <definedName name="收入调整" localSheetId="17">#REF!</definedName>
    <definedName name="收入调整" localSheetId="18">#REF!</definedName>
    <definedName name="收入调整" localSheetId="1">#REF!</definedName>
    <definedName name="收入调整" localSheetId="26">#REF!</definedName>
    <definedName name="收入调整" localSheetId="28">#REF!</definedName>
    <definedName name="收入调整" localSheetId="29">#REF!</definedName>
    <definedName name="收入调整" localSheetId="30">#REF!</definedName>
    <definedName name="收入调整" localSheetId="31">#REF!</definedName>
    <definedName name="收入调整" localSheetId="32">#REF!</definedName>
    <definedName name="收入调整" localSheetId="33">#REF!</definedName>
    <definedName name="收入调整" localSheetId="34">#REF!</definedName>
    <definedName name="收入调整" localSheetId="35">#REF!</definedName>
    <definedName name="收入调整" localSheetId="36">#REF!</definedName>
    <definedName name="收入调整" localSheetId="37">#REF!</definedName>
    <definedName name="收入调整" localSheetId="38">#REF!</definedName>
    <definedName name="收入调整" localSheetId="39">#REF!</definedName>
    <definedName name="收入调整" localSheetId="40">#REF!</definedName>
    <definedName name="收入调整" localSheetId="41">#REF!</definedName>
    <definedName name="收入调整" localSheetId="42">#REF!</definedName>
    <definedName name="收入调整" localSheetId="43">#REF!</definedName>
    <definedName name="收入调整" localSheetId="4">#REF!</definedName>
    <definedName name="收入调整" localSheetId="5">#REF!</definedName>
    <definedName name="收入调整" localSheetId="6">#REF!</definedName>
    <definedName name="收入调整" localSheetId="7">#REF!</definedName>
    <definedName name="收入调整" localSheetId="8">#REF!</definedName>
    <definedName name="收入调整">#REF!</definedName>
    <definedName name="水电费" localSheetId="9">#REF!</definedName>
    <definedName name="水电费" localSheetId="10">#REF!</definedName>
    <definedName name="水电费" localSheetId="11">#REF!</definedName>
    <definedName name="水电费" localSheetId="12">#REF!</definedName>
    <definedName name="水电费" localSheetId="13">#REF!</definedName>
    <definedName name="水电费" localSheetId="14">#REF!</definedName>
    <definedName name="水电费" localSheetId="15">#REF!</definedName>
    <definedName name="水电费" localSheetId="16">#REF!</definedName>
    <definedName name="水电费" localSheetId="17">#REF!</definedName>
    <definedName name="水电费" localSheetId="18">#REF!</definedName>
    <definedName name="水电费" localSheetId="1">#REF!</definedName>
    <definedName name="水电费" localSheetId="26">#REF!</definedName>
    <definedName name="水电费" localSheetId="28">#REF!</definedName>
    <definedName name="水电费" localSheetId="29">#REF!</definedName>
    <definedName name="水电费" localSheetId="30">#REF!</definedName>
    <definedName name="水电费" localSheetId="31">#REF!</definedName>
    <definedName name="水电费" localSheetId="32">#REF!</definedName>
    <definedName name="水电费" localSheetId="33">#REF!</definedName>
    <definedName name="水电费" localSheetId="34">#REF!</definedName>
    <definedName name="水电费" localSheetId="35">#REF!</definedName>
    <definedName name="水电费" localSheetId="36">#REF!</definedName>
    <definedName name="水电费" localSheetId="37">#REF!</definedName>
    <definedName name="水电费" localSheetId="38">#REF!</definedName>
    <definedName name="水电费" localSheetId="39">#REF!</definedName>
    <definedName name="水电费" localSheetId="40">#REF!</definedName>
    <definedName name="水电费" localSheetId="41">#REF!</definedName>
    <definedName name="水电费" localSheetId="42">#REF!</definedName>
    <definedName name="水电费" localSheetId="43">#REF!</definedName>
    <definedName name="水电费" localSheetId="4">#REF!</definedName>
    <definedName name="水电费" localSheetId="5">#REF!</definedName>
    <definedName name="水电费" localSheetId="6">#REF!</definedName>
    <definedName name="水电费" localSheetId="7">#REF!</definedName>
    <definedName name="水电费" localSheetId="8">#REF!</definedName>
    <definedName name="水电费">#REF!</definedName>
    <definedName name="土地" localSheetId="9">[1]基础表!$F:$F</definedName>
    <definedName name="土地" localSheetId="10">[1]基础表!$F:$F</definedName>
    <definedName name="土地" localSheetId="11">[2]基础表!$F:$F</definedName>
    <definedName name="土地" localSheetId="12">[2]基础表!$F:$F</definedName>
    <definedName name="土地" localSheetId="13">[2]基础表!$F:$F</definedName>
    <definedName name="土地" localSheetId="14">[2]基础表!$F:$F</definedName>
    <definedName name="土地" localSheetId="15">[2]基础表!$F:$F</definedName>
    <definedName name="土地" localSheetId="16">[3]基础表!$F:$F</definedName>
    <definedName name="土地" localSheetId="17">[3]基础表!$F:$F</definedName>
    <definedName name="土地" localSheetId="18">[3]基础表!$F:$F</definedName>
    <definedName name="土地" localSheetId="1">[1]基础表!$F:$F</definedName>
    <definedName name="土地" localSheetId="26">[2]基础表!$F:$F</definedName>
    <definedName name="土地" localSheetId="28">[3]基础表!$F:$F</definedName>
    <definedName name="土地" localSheetId="29">[1]基础表!$F:$F</definedName>
    <definedName name="土地" localSheetId="30">[1]基础表!$F:$F</definedName>
    <definedName name="土地" localSheetId="31">[1]基础表!$F:$F</definedName>
    <definedName name="土地" localSheetId="32">[1]基础表!$F:$F</definedName>
    <definedName name="土地" localSheetId="33">[1]基础表!$F:$F</definedName>
    <definedName name="土地" localSheetId="34">[3]基础表!$F:$F</definedName>
    <definedName name="土地" localSheetId="35">[3]基础表!$F:$F</definedName>
    <definedName name="土地" localSheetId="36">[2]基础表!$F:$F</definedName>
    <definedName name="土地" localSheetId="37">[3]基础表!$F:$F</definedName>
    <definedName name="土地" localSheetId="38">[1]基础表!$F:$F</definedName>
    <definedName name="土地" localSheetId="39">[3]基础表!$F:$F</definedName>
    <definedName name="土地" localSheetId="40">[3]基础表!$F:$F</definedName>
    <definedName name="土地" localSheetId="41">[3]基础表!$F:$F</definedName>
    <definedName name="土地" localSheetId="42">[1]基础表!$F:$F</definedName>
    <definedName name="土地" localSheetId="43">[2]基础表!$F:$F</definedName>
    <definedName name="土地" localSheetId="4">[1]基础表!$F:$F</definedName>
    <definedName name="土地" localSheetId="5">[1]基础表!$F:$F</definedName>
    <definedName name="土地" localSheetId="6">[1]基础表!$F:$F</definedName>
    <definedName name="土地" localSheetId="7">[1]基础表!$F:$F</definedName>
    <definedName name="土地" localSheetId="8">[1]基础表!$F:$F</definedName>
    <definedName name="土地">[2]基础表!$F:$F</definedName>
    <definedName name="项目" localSheetId="42">[6]收入!$A$4:$A$65536</definedName>
    <definedName name="项目号" localSheetId="42">[6]收入!$B$8:$B$54</definedName>
    <definedName name="月份" localSheetId="42">[6]基础表!$D$2:$D$13</definedName>
    <definedName name="政府余" localSheetId="9">#REF!</definedName>
    <definedName name="政府余" localSheetId="10">#REF!</definedName>
    <definedName name="政府余" localSheetId="11">#REF!</definedName>
    <definedName name="政府余" localSheetId="12">#REF!</definedName>
    <definedName name="政府余" localSheetId="13">#REF!</definedName>
    <definedName name="政府余" localSheetId="14">#REF!</definedName>
    <definedName name="政府余" localSheetId="15">#REF!</definedName>
    <definedName name="政府余" localSheetId="16">#REF!</definedName>
    <definedName name="政府余" localSheetId="17">#REF!</definedName>
    <definedName name="政府余" localSheetId="18">#REF!</definedName>
    <definedName name="政府余" localSheetId="1">#REF!</definedName>
    <definedName name="政府余" localSheetId="26">#REF!</definedName>
    <definedName name="政府余" localSheetId="28">#REF!</definedName>
    <definedName name="政府余" localSheetId="29">#REF!</definedName>
    <definedName name="政府余" localSheetId="30">#REF!</definedName>
    <definedName name="政府余" localSheetId="31">#REF!</definedName>
    <definedName name="政府余" localSheetId="32">#REF!</definedName>
    <definedName name="政府余" localSheetId="33">#REF!</definedName>
    <definedName name="政府余" localSheetId="34">#REF!</definedName>
    <definedName name="政府余" localSheetId="35">#REF!</definedName>
    <definedName name="政府余" localSheetId="36">#REF!</definedName>
    <definedName name="政府余" localSheetId="37">#REF!</definedName>
    <definedName name="政府余" localSheetId="38">#REF!</definedName>
    <definedName name="政府余" localSheetId="39">#REF!</definedName>
    <definedName name="政府余" localSheetId="40">#REF!</definedName>
    <definedName name="政府余" localSheetId="41">#REF!</definedName>
    <definedName name="政府余" localSheetId="42">#REF!</definedName>
    <definedName name="政府余" localSheetId="43">#REF!</definedName>
    <definedName name="政府余" localSheetId="4">#REF!</definedName>
    <definedName name="政府余" localSheetId="5">#REF!</definedName>
    <definedName name="政府余" localSheetId="6">#REF!</definedName>
    <definedName name="政府余" localSheetId="7">#REF!</definedName>
    <definedName name="政府余" localSheetId="8">#REF!</definedName>
    <definedName name="政府余">#REF!</definedName>
    <definedName name="支出功能分类" localSheetId="42">[6]基础表!$C$2:$C$1411</definedName>
    <definedName name="主管科室" localSheetId="9">#REF!</definedName>
    <definedName name="主管科室" localSheetId="10">#REF!</definedName>
    <definedName name="主管科室" localSheetId="11">#REF!</definedName>
    <definedName name="主管科室" localSheetId="12">#REF!</definedName>
    <definedName name="主管科室" localSheetId="13">#REF!</definedName>
    <definedName name="主管科室" localSheetId="14">#REF!</definedName>
    <definedName name="主管科室" localSheetId="15">#REF!</definedName>
    <definedName name="主管科室" localSheetId="16">#REF!</definedName>
    <definedName name="主管科室" localSheetId="17">#REF!</definedName>
    <definedName name="主管科室" localSheetId="18">#REF!</definedName>
    <definedName name="主管科室" localSheetId="1">#REF!</definedName>
    <definedName name="主管科室" localSheetId="26">#REF!</definedName>
    <definedName name="主管科室" localSheetId="28">#REF!</definedName>
    <definedName name="主管科室" localSheetId="29">#REF!</definedName>
    <definedName name="主管科室" localSheetId="30">#REF!</definedName>
    <definedName name="主管科室" localSheetId="31">#REF!</definedName>
    <definedName name="主管科室" localSheetId="32">#REF!</definedName>
    <definedName name="主管科室" localSheetId="33">#REF!</definedName>
    <definedName name="主管科室" localSheetId="34">#REF!</definedName>
    <definedName name="主管科室" localSheetId="35">#REF!</definedName>
    <definedName name="主管科室" localSheetId="36">#REF!</definedName>
    <definedName name="主管科室" localSheetId="37">#REF!</definedName>
    <definedName name="主管科室" localSheetId="38">#REF!</definedName>
    <definedName name="主管科室" localSheetId="39">#REF!</definedName>
    <definedName name="主管科室" localSheetId="40">#REF!</definedName>
    <definedName name="主管科室" localSheetId="41">#REF!</definedName>
    <definedName name="主管科室" localSheetId="42">#REF!</definedName>
    <definedName name="主管科室" localSheetId="43">#REF!</definedName>
    <definedName name="主管科室" localSheetId="4">#REF!</definedName>
    <definedName name="主管科室" localSheetId="5">#REF!</definedName>
    <definedName name="主管科室" localSheetId="6">#REF!</definedName>
    <definedName name="主管科室" localSheetId="7">#REF!</definedName>
    <definedName name="主管科室" localSheetId="8">#REF!</definedName>
    <definedName name="主管科室">#REF!</definedName>
    <definedName name="a" localSheetId="19">#REF!</definedName>
    <definedName name="asdasd" localSheetId="19">[3]基础表!$F:$F</definedName>
    <definedName name="asdasdasdasd" localSheetId="19">#REF!</definedName>
    <definedName name="l" localSheetId="19">[3]基础表!$F:$F</definedName>
    <definedName name="p" localSheetId="19">#REF!</definedName>
    <definedName name="PA" localSheetId="19">#REF!</definedName>
    <definedName name="_xlnm.Print_Area" localSheetId="19">#REF!</definedName>
    <definedName name="print1" localSheetId="19">#REF!</definedName>
    <definedName name="qw" localSheetId="19">#REF!</definedName>
    <definedName name="不" localSheetId="19">[3]基础表!$F:$F</definedName>
    <definedName name="部门" localSheetId="19">[3]基础表!$F:$F</definedName>
    <definedName name="部门1" localSheetId="19">[3]基础表!$F:$F</definedName>
    <definedName name="单位名称" localSheetId="19">#REF!</definedName>
    <definedName name="和谐1" localSheetId="19">#REF!</definedName>
    <definedName name="艰" localSheetId="19">#REF!</definedName>
    <definedName name="经常性收入" localSheetId="19">#REF!</definedName>
    <definedName name="科目" localSheetId="19">#REF!</definedName>
    <definedName name="人大" localSheetId="19">#REF!</definedName>
    <definedName name="收入调整" localSheetId="19">#REF!</definedName>
    <definedName name="水电费" localSheetId="19">#REF!</definedName>
    <definedName name="土地" localSheetId="19">[3]基础表!$F:$F</definedName>
    <definedName name="政府余" localSheetId="19">#REF!</definedName>
    <definedName name="主管科室" localSheetId="19">#REF!</definedName>
    <definedName name="a" localSheetId="20">#REF!</definedName>
    <definedName name="asdasd" localSheetId="20">[3]基础表!$F:$F</definedName>
    <definedName name="asdasdasdasd" localSheetId="20">#REF!</definedName>
    <definedName name="l" localSheetId="20">[3]基础表!$F:$F</definedName>
    <definedName name="p" localSheetId="20">#REF!</definedName>
    <definedName name="PA" localSheetId="20">#REF!</definedName>
    <definedName name="_xlnm.Print_Area" localSheetId="20">#REF!</definedName>
    <definedName name="print1" localSheetId="20">#REF!</definedName>
    <definedName name="qw" localSheetId="20">#REF!</definedName>
    <definedName name="不" localSheetId="20">[3]基础表!$F:$F</definedName>
    <definedName name="部门" localSheetId="20">[3]基础表!$F:$F</definedName>
    <definedName name="部门1" localSheetId="20">[3]基础表!$F:$F</definedName>
    <definedName name="单位名称" localSheetId="20">#REF!</definedName>
    <definedName name="和谐1" localSheetId="20">#REF!</definedName>
    <definedName name="艰" localSheetId="20">#REF!</definedName>
    <definedName name="经常性收入" localSheetId="20">#REF!</definedName>
    <definedName name="科目" localSheetId="20">#REF!</definedName>
    <definedName name="人大" localSheetId="20">#REF!</definedName>
    <definedName name="收入调整" localSheetId="20">#REF!</definedName>
    <definedName name="水电费" localSheetId="20">#REF!</definedName>
    <definedName name="土地" localSheetId="20">[3]基础表!$F:$F</definedName>
    <definedName name="政府余" localSheetId="20">#REF!</definedName>
    <definedName name="主管科室" localSheetId="20">#REF!</definedName>
    <definedName name="a" localSheetId="21">#REF!</definedName>
    <definedName name="asdasd" localSheetId="21">[1]基础表!$F:$F</definedName>
    <definedName name="asdasdasdasd" localSheetId="21">#REF!</definedName>
    <definedName name="l" localSheetId="21">[1]基础表!$F:$F</definedName>
    <definedName name="p" localSheetId="21">#REF!</definedName>
    <definedName name="PA" localSheetId="21">#REF!</definedName>
    <definedName name="_xlnm.Print_Area" localSheetId="21">#REF!</definedName>
    <definedName name="print1" localSheetId="21">#REF!</definedName>
    <definedName name="qw" localSheetId="21">#REF!</definedName>
    <definedName name="拨款金额" localSheetId="21">[5]支出!$H$2:$H$65536</definedName>
    <definedName name="拨款项目号" localSheetId="21">[5]支出!$C$2:$C$65536</definedName>
    <definedName name="不" localSheetId="21">[1]基础表!$F:$F</definedName>
    <definedName name="部门" localSheetId="21">[1]基础表!$F:$F</definedName>
    <definedName name="部门1" localSheetId="21">[1]基础表!$F:$F</definedName>
    <definedName name="查询项目号" localSheetId="21">[5]收入!$A:$B</definedName>
    <definedName name="查询资金来源" localSheetId="21">[5]收入!$B:$C</definedName>
    <definedName name="单位名称" localSheetId="21">#REF!</definedName>
    <definedName name="和谐1" localSheetId="21">#REF!</definedName>
    <definedName name="艰" localSheetId="21">#REF!</definedName>
    <definedName name="经常性收入" localSheetId="21">#REF!</definedName>
    <definedName name="科目" localSheetId="21">#REF!</definedName>
    <definedName name="人大" localSheetId="21">#REF!</definedName>
    <definedName name="日期" localSheetId="21">[5]基础表!$E$2:$E$32</definedName>
    <definedName name="收入调整" localSheetId="21">#REF!</definedName>
    <definedName name="水电费" localSheetId="21">#REF!</definedName>
    <definedName name="土地" localSheetId="21">[1]基础表!$F:$F</definedName>
    <definedName name="项目" localSheetId="21">[5]收入!$A$4:$A$65536</definedName>
    <definedName name="项目号" localSheetId="21">[5]收入!$B$8:$B$54</definedName>
    <definedName name="月份" localSheetId="21">[5]基础表!$D$2:$D$13</definedName>
    <definedName name="政府余" localSheetId="21">#REF!</definedName>
    <definedName name="支出功能分类" localSheetId="21">[5]基础表!$C$2:$C$1411</definedName>
    <definedName name="主管科室" localSheetId="21">#REF!</definedName>
    <definedName name="_xlnm._FilterDatabase" localSheetId="27" hidden="1">'28、2021年一般公共预算经济分类'!$A$4:$H$46</definedName>
    <definedName name="a" localSheetId="27">#REF!</definedName>
    <definedName name="asdasd" localSheetId="27">[3]基础表!$F:$F</definedName>
    <definedName name="asdasdasdasd" localSheetId="27">#REF!</definedName>
    <definedName name="l" localSheetId="27">[3]基础表!$F:$F</definedName>
    <definedName name="p" localSheetId="27">#REF!</definedName>
    <definedName name="PA" localSheetId="27">#REF!</definedName>
    <definedName name="_xlnm.Print_Area" localSheetId="27">'28、2021年一般公共预算经济分类'!$A$1:$E$46</definedName>
    <definedName name="_xlnm.Print_Titles" localSheetId="27">'28、2021年一般公共预算经济分类'!$3:$4</definedName>
    <definedName name="print1" localSheetId="27">#REF!</definedName>
    <definedName name="qw" localSheetId="27">#REF!</definedName>
    <definedName name="不" localSheetId="27">[3]基础表!$F:$F</definedName>
    <definedName name="部门" localSheetId="27">[3]基础表!$F:$F</definedName>
    <definedName name="部门1" localSheetId="27">[3]基础表!$F:$F</definedName>
    <definedName name="单位名称" localSheetId="27">#REF!</definedName>
    <definedName name="和谐1" localSheetId="27">#REF!</definedName>
    <definedName name="艰" localSheetId="27">#REF!</definedName>
    <definedName name="经常性收入" localSheetId="27">#REF!</definedName>
    <definedName name="科目" localSheetId="27">#REF!</definedName>
    <definedName name="人大" localSheetId="27">#REF!</definedName>
    <definedName name="收入调整" localSheetId="27">#REF!</definedName>
    <definedName name="水电费" localSheetId="27">#REF!</definedName>
    <definedName name="土地" localSheetId="27">[3]基础表!$F:$F</definedName>
    <definedName name="政府余" localSheetId="27">#REF!</definedName>
    <definedName name="主管科室" localSheetId="27">#REF!</definedName>
    <definedName name="a" localSheetId="3">#REF!</definedName>
    <definedName name="asdasd" localSheetId="3">[1]基础表!$F:$F</definedName>
    <definedName name="asdasdasdasd" localSheetId="3">#REF!</definedName>
    <definedName name="l" localSheetId="3">[1]基础表!$F:$F</definedName>
    <definedName name="p" localSheetId="3">#REF!</definedName>
    <definedName name="PA" localSheetId="3">#REF!</definedName>
    <definedName name="_xlnm.Print_Area" localSheetId="3">#REF!</definedName>
    <definedName name="print1" localSheetId="3">#REF!</definedName>
    <definedName name="qw" localSheetId="3">#REF!</definedName>
    <definedName name="不" localSheetId="3">[1]基础表!$F:$F</definedName>
    <definedName name="部门" localSheetId="3">[1]基础表!$F:$F</definedName>
    <definedName name="部门1" localSheetId="3">[1]基础表!$F:$F</definedName>
    <definedName name="单位名称" localSheetId="3">#REF!</definedName>
    <definedName name="和谐1" localSheetId="3">#REF!</definedName>
    <definedName name="艰" localSheetId="3">#REF!</definedName>
    <definedName name="经常性收入" localSheetId="3">#REF!</definedName>
    <definedName name="科目" localSheetId="3">#REF!</definedName>
    <definedName name="人大" localSheetId="3">#REF!</definedName>
    <definedName name="收入调整" localSheetId="3">#REF!</definedName>
    <definedName name="水电费" localSheetId="3">#REF!</definedName>
    <definedName name="土地" localSheetId="3">[1]基础表!$F:$F</definedName>
    <definedName name="政府余" localSheetId="3">#REF!</definedName>
    <definedName name="主管科室" localSheetId="3">#REF!</definedName>
    <definedName name="a" localSheetId="0">#REF!</definedName>
    <definedName name="asdasd" localSheetId="0">[3]基础表!$F:$F</definedName>
    <definedName name="asdasdasdasd" localSheetId="0">#REF!</definedName>
    <definedName name="l" localSheetId="0">[3]基础表!$F:$F</definedName>
    <definedName name="p" localSheetId="0">#REF!</definedName>
    <definedName name="PA" localSheetId="0">#REF!</definedName>
    <definedName name="_xlnm.Print_Area" localSheetId="0">'1、2020年一般公共预算收支平衡表 '!$A$1:$N$46</definedName>
    <definedName name="_xlnm.Print_Titles" localSheetId="0">'1、2020年一般公共预算收支平衡表 '!$1:$6</definedName>
    <definedName name="print1" localSheetId="0">#REF!</definedName>
    <definedName name="qw" localSheetId="0">#REF!</definedName>
    <definedName name="不" localSheetId="0">[3]基础表!$F:$F</definedName>
    <definedName name="部门" localSheetId="0">[3]基础表!$F:$F</definedName>
    <definedName name="部门1" localSheetId="0">[3]基础表!$F:$F</definedName>
    <definedName name="单位名称" localSheetId="0">#REF!</definedName>
    <definedName name="和谐1" localSheetId="0">#REF!</definedName>
    <definedName name="艰" localSheetId="0">#REF!</definedName>
    <definedName name="经常性收入" localSheetId="0">#REF!</definedName>
    <definedName name="科目" localSheetId="0">#REF!</definedName>
    <definedName name="人大" localSheetId="0">#REF!</definedName>
    <definedName name="收入调整" localSheetId="0">#REF!</definedName>
    <definedName name="水电费" localSheetId="0">#REF!</definedName>
    <definedName name="土地" localSheetId="0">[3]基础表!$F:$F</definedName>
    <definedName name="政府余" localSheetId="0">#REF!</definedName>
    <definedName name="主管科室" localSheetId="0">#REF!</definedName>
    <definedName name="a" localSheetId="2">#REF!</definedName>
    <definedName name="asdasd" localSheetId="2">[3]基础表!$F:$F</definedName>
    <definedName name="asdasdasdasd" localSheetId="2">#REF!</definedName>
    <definedName name="l" localSheetId="2">[3]基础表!$F:$F</definedName>
    <definedName name="p" localSheetId="2">#REF!</definedName>
    <definedName name="PA" localSheetId="2">#REF!</definedName>
    <definedName name="_xlnm.Print_Area" localSheetId="2">'3、2020年一般公共预算支出表'!$A$1:$G$30</definedName>
    <definedName name="_xlnm.Print_Titles" localSheetId="2">'3、2020年一般公共预算支出表'!$1:$6</definedName>
    <definedName name="print1" localSheetId="2">#REF!</definedName>
    <definedName name="qw" localSheetId="2">#REF!</definedName>
    <definedName name="不" localSheetId="2">[3]基础表!$F:$F</definedName>
    <definedName name="部门" localSheetId="2">[3]基础表!$F:$F</definedName>
    <definedName name="部门1" localSheetId="2">[3]基础表!$F:$F</definedName>
    <definedName name="单位名称" localSheetId="2">#REF!</definedName>
    <definedName name="和谐1" localSheetId="2">#REF!</definedName>
    <definedName name="艰" localSheetId="2">#REF!</definedName>
    <definedName name="经常性收入" localSheetId="2">#REF!</definedName>
    <definedName name="科目" localSheetId="2">#REF!</definedName>
    <definedName name="人大" localSheetId="2">#REF!</definedName>
    <definedName name="收入调整" localSheetId="2">#REF!</definedName>
    <definedName name="水电费" localSheetId="2">#REF!</definedName>
    <definedName name="土地" localSheetId="2">[3]基础表!$F:$F</definedName>
    <definedName name="政府余" localSheetId="2">#REF!</definedName>
    <definedName name="主管科室" localSheetId="2">#REF!</definedName>
    <definedName name="a" localSheetId="22">#REF!</definedName>
    <definedName name="asdasd" localSheetId="22">[6]基础表!$F:$F</definedName>
    <definedName name="asdasdasdasd" localSheetId="22">#REF!</definedName>
    <definedName name="l" localSheetId="22">[6]基础表!$F:$F</definedName>
    <definedName name="p" localSheetId="22">#REF!</definedName>
    <definedName name="PA" localSheetId="22">#REF!</definedName>
    <definedName name="_xlnm.Print_Area" localSheetId="22">'23、2021年一般公共预算收支平衡表'!$A$1:$M$44</definedName>
    <definedName name="_xlnm.Print_Titles" localSheetId="22">'23、2021年一般公共预算收支平衡表'!$3:$5</definedName>
    <definedName name="print1" localSheetId="22">#REF!</definedName>
    <definedName name="qw" localSheetId="22">#REF!</definedName>
    <definedName name="不" localSheetId="22">[6]基础表!$F:$F</definedName>
    <definedName name="部门" localSheetId="22">[6]基础表!$F:$F</definedName>
    <definedName name="部门1" localSheetId="22">[6]基础表!$F:$F</definedName>
    <definedName name="单位名称" localSheetId="22">#REF!</definedName>
    <definedName name="和谐1" localSheetId="22">#REF!</definedName>
    <definedName name="艰" localSheetId="22">#REF!</definedName>
    <definedName name="经常性收入" localSheetId="22">#REF!</definedName>
    <definedName name="科目" localSheetId="22">#REF!</definedName>
    <definedName name="人大" localSheetId="22">#REF!</definedName>
    <definedName name="收入调整" localSheetId="22">#REF!</definedName>
    <definedName name="水电费" localSheetId="22">#REF!</definedName>
    <definedName name="土地" localSheetId="22">[6]基础表!$F:$F</definedName>
    <definedName name="政府余" localSheetId="22">#REF!</definedName>
    <definedName name="主管科室" localSheetId="22">#REF!</definedName>
    <definedName name="a" localSheetId="23">#REF!</definedName>
    <definedName name="asdasd" localSheetId="23">[3]基础表!$F:$F</definedName>
    <definedName name="asdasdasdasd" localSheetId="23">#REF!</definedName>
    <definedName name="l" localSheetId="23">[3]基础表!$F:$F</definedName>
    <definedName name="p" localSheetId="23">#REF!</definedName>
    <definedName name="PA" localSheetId="23">#REF!</definedName>
    <definedName name="_xlnm.Print_Area" localSheetId="23">'24、2021年一般公共预算收入表 '!$A$1:$F$44</definedName>
    <definedName name="_xlnm.Print_Titles" localSheetId="23">'24、2021年一般公共预算收入表 '!$3:$5</definedName>
    <definedName name="print1" localSheetId="23">#REF!</definedName>
    <definedName name="qw" localSheetId="23">#REF!</definedName>
    <definedName name="不" localSheetId="23">[3]基础表!$F:$F</definedName>
    <definedName name="部门" localSheetId="23">[3]基础表!$F:$F</definedName>
    <definedName name="部门1" localSheetId="23">[3]基础表!$F:$F</definedName>
    <definedName name="单位名称" localSheetId="23">#REF!</definedName>
    <definedName name="和谐1" localSheetId="23">#REF!</definedName>
    <definedName name="艰" localSheetId="23">#REF!</definedName>
    <definedName name="经常性收入" localSheetId="23">#REF!</definedName>
    <definedName name="科目" localSheetId="23">#REF!</definedName>
    <definedName name="人大" localSheetId="23">#REF!</definedName>
    <definedName name="收入调整" localSheetId="23">#REF!</definedName>
    <definedName name="水电费" localSheetId="23">#REF!</definedName>
    <definedName name="土地" localSheetId="23">[3]基础表!$F:$F</definedName>
    <definedName name="政府余" localSheetId="23">#REF!</definedName>
    <definedName name="主管科室" localSheetId="23">#REF!</definedName>
    <definedName name="a" localSheetId="24">#REF!</definedName>
    <definedName name="asdasd" localSheetId="24">[6]基础表!$F:$F</definedName>
    <definedName name="asdasdasdasd" localSheetId="24">#REF!</definedName>
    <definedName name="l" localSheetId="24">[6]基础表!$F:$F</definedName>
    <definedName name="p" localSheetId="24">#REF!</definedName>
    <definedName name="PA" localSheetId="24">#REF!</definedName>
    <definedName name="_xlnm.Print_Area" localSheetId="24">'25、2021年一般公共预算支出表'!$A$1:$F$30</definedName>
    <definedName name="_xlnm.Print_Titles" localSheetId="24">'25、2021年一般公共预算支出表'!$3:$5</definedName>
    <definedName name="print1" localSheetId="24">#REF!</definedName>
    <definedName name="qw" localSheetId="24">#REF!</definedName>
    <definedName name="不" localSheetId="24">[6]基础表!$F:$F</definedName>
    <definedName name="部门" localSheetId="24">[6]基础表!$F:$F</definedName>
    <definedName name="部门1" localSheetId="24">[6]基础表!$F:$F</definedName>
    <definedName name="单位名称" localSheetId="24">#REF!</definedName>
    <definedName name="和谐1" localSheetId="24">#REF!</definedName>
    <definedName name="艰" localSheetId="24">#REF!</definedName>
    <definedName name="经常性收入" localSheetId="24">#REF!</definedName>
    <definedName name="科目" localSheetId="24">#REF!</definedName>
    <definedName name="人大" localSheetId="24">#REF!</definedName>
    <definedName name="收入调整" localSheetId="24">#REF!</definedName>
    <definedName name="水电费" localSheetId="24">#REF!</definedName>
    <definedName name="土地" localSheetId="24">[6]基础表!$F:$F</definedName>
    <definedName name="政府余" localSheetId="24">#REF!</definedName>
    <definedName name="主管科室" localSheetId="24">#REF!</definedName>
    <definedName name="a" localSheetId="25">#REF!</definedName>
    <definedName name="asdasd" localSheetId="25">[6]基础表!$F:$F</definedName>
    <definedName name="asdasdasdasd" localSheetId="25">#REF!</definedName>
    <definedName name="l" localSheetId="25">[6]基础表!$F:$F</definedName>
    <definedName name="p" localSheetId="25">#REF!</definedName>
    <definedName name="PA" localSheetId="25">#REF!</definedName>
    <definedName name="_xlnm.Print_Area" localSheetId="25">'26、2021年一般公共预算本级支出表'!$A$1:$F$30</definedName>
    <definedName name="_xlnm.Print_Titles" localSheetId="25">'26、2021年一般公共预算本级支出表'!$3:$5</definedName>
    <definedName name="print1" localSheetId="25">#REF!</definedName>
    <definedName name="qw" localSheetId="25">#REF!</definedName>
    <definedName name="不" localSheetId="25">[6]基础表!$F:$F</definedName>
    <definedName name="部门" localSheetId="25">[6]基础表!$F:$F</definedName>
    <definedName name="部门1" localSheetId="25">[6]基础表!$F:$F</definedName>
    <definedName name="单位名称" localSheetId="25">#REF!</definedName>
    <definedName name="和谐1" localSheetId="25">#REF!</definedName>
    <definedName name="艰" localSheetId="25">#REF!</definedName>
    <definedName name="经常性收入" localSheetId="25">#REF!</definedName>
    <definedName name="科目" localSheetId="25">#REF!</definedName>
    <definedName name="人大" localSheetId="25">#REF!</definedName>
    <definedName name="收入调整" localSheetId="25">#REF!</definedName>
    <definedName name="水电费" localSheetId="25">#REF!</definedName>
    <definedName name="土地" localSheetId="25">[6]基础表!$F:$F</definedName>
    <definedName name="政府余" localSheetId="25">#REF!</definedName>
    <definedName name="主管科室" localSheetId="25">#REF!</definedName>
  </definedNames>
  <calcPr calcId="144525" concurrentCalc="0"/>
</workbook>
</file>

<file path=xl/sharedStrings.xml><?xml version="1.0" encoding="utf-8"?>
<sst xmlns="http://schemas.openxmlformats.org/spreadsheetml/2006/main" count="849">
  <si>
    <r>
      <rPr>
        <b/>
        <sz val="20"/>
        <rFont val="Times New Roman"/>
        <charset val="134"/>
      </rPr>
      <t>表</t>
    </r>
    <r>
      <rPr>
        <b/>
        <sz val="20"/>
        <rFont val="Times New Roman"/>
        <charset val="134"/>
      </rPr>
      <t xml:space="preserve">1 </t>
    </r>
    <r>
      <rPr>
        <b/>
        <sz val="20"/>
        <rFont val="宋体"/>
        <charset val="134"/>
      </rPr>
      <t>朝阳区</t>
    </r>
    <r>
      <rPr>
        <b/>
        <sz val="20"/>
        <rFont val="Times New Roman"/>
        <charset val="134"/>
      </rPr>
      <t>2020</t>
    </r>
    <r>
      <rPr>
        <b/>
        <sz val="20"/>
        <rFont val="宋体"/>
        <charset val="134"/>
      </rPr>
      <t>年一般公共预算收支平衡表</t>
    </r>
  </si>
  <si>
    <r>
      <rPr>
        <sz val="11"/>
        <rFont val="Times New Roman"/>
        <charset val="134"/>
      </rPr>
      <t>单位：万元、</t>
    </r>
    <r>
      <rPr>
        <sz val="11"/>
        <rFont val="Times New Roman"/>
        <charset val="134"/>
      </rPr>
      <t>%</t>
    </r>
  </si>
  <si>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财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政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收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入</t>
    </r>
  </si>
  <si>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财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政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支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出</t>
    </r>
  </si>
  <si>
    <t>预算科目</t>
  </si>
  <si>
    <r>
      <rPr>
        <sz val="12"/>
        <rFont val="Times New Roman"/>
        <charset val="134"/>
      </rPr>
      <t>2020</t>
    </r>
    <r>
      <rPr>
        <sz val="12"/>
        <rFont val="黑体"/>
        <charset val="134"/>
      </rPr>
      <t>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预算数</t>
    </r>
  </si>
  <si>
    <r>
      <rPr>
        <sz val="12"/>
        <rFont val="Times New Roman"/>
        <charset val="134"/>
      </rPr>
      <t>2020</t>
    </r>
    <r>
      <rPr>
        <sz val="12"/>
        <rFont val="黑体"/>
        <charset val="134"/>
      </rPr>
      <t>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调整预算数</t>
    </r>
  </si>
  <si>
    <r>
      <rPr>
        <sz val="12"/>
        <rFont val="Times New Roman"/>
        <charset val="134"/>
      </rPr>
      <t>2020</t>
    </r>
    <r>
      <rPr>
        <sz val="12"/>
        <rFont val="黑体"/>
        <charset val="134"/>
      </rPr>
      <t>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完成数</t>
    </r>
  </si>
  <si>
    <t>完成
调整预算</t>
  </si>
  <si>
    <r>
      <rPr>
        <sz val="12"/>
        <rFont val="Times New Roman"/>
        <charset val="134"/>
      </rPr>
      <t>2019</t>
    </r>
    <r>
      <rPr>
        <sz val="12"/>
        <rFont val="黑体"/>
        <charset val="134"/>
      </rPr>
      <t>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完成数</t>
    </r>
  </si>
  <si>
    <r>
      <rPr>
        <sz val="12"/>
        <rFont val="黑体"/>
        <charset val="134"/>
      </rPr>
      <t>完成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调整预算</t>
    </r>
  </si>
  <si>
    <t>占总支出比重</t>
  </si>
  <si>
    <r>
      <rPr>
        <sz val="12"/>
        <rFont val="黑体"/>
        <charset val="134"/>
      </rPr>
      <t>预计数</t>
    </r>
  </si>
  <si>
    <r>
      <rPr>
        <sz val="12"/>
        <color indexed="10"/>
        <rFont val="黑体"/>
        <charset val="134"/>
      </rPr>
      <t>预计数</t>
    </r>
  </si>
  <si>
    <t>5=4/3*100</t>
  </si>
  <si>
    <t>11=10/9*100</t>
  </si>
  <si>
    <t>一、增值税</t>
  </si>
  <si>
    <t>一、一般公共服务支出</t>
  </si>
  <si>
    <t>二、企业所得税</t>
  </si>
  <si>
    <t>二、国防支出</t>
  </si>
  <si>
    <t>三、个人所得税</t>
  </si>
  <si>
    <t>三、公共安全支出</t>
  </si>
  <si>
    <t>四、资源税</t>
  </si>
  <si>
    <t>四、教育支出</t>
  </si>
  <si>
    <t>五、城市维护建设税</t>
  </si>
  <si>
    <t>五、科学技术支出</t>
  </si>
  <si>
    <t>六、房产税</t>
  </si>
  <si>
    <t>六、文化旅游体育与传媒支出</t>
  </si>
  <si>
    <t>七、印花税</t>
  </si>
  <si>
    <t>七、社会保障和就业支出</t>
  </si>
  <si>
    <t>八、城镇土地使用税</t>
  </si>
  <si>
    <t>八、卫生健康支出</t>
  </si>
  <si>
    <t>九、土地增值税</t>
  </si>
  <si>
    <t>九、节能环保支出</t>
  </si>
  <si>
    <t>十、车船税</t>
  </si>
  <si>
    <t>十、城乡社区支出</t>
  </si>
  <si>
    <t>十一、耕地占用税</t>
  </si>
  <si>
    <t>十一、农林水支出</t>
  </si>
  <si>
    <t>十二、环保税</t>
  </si>
  <si>
    <t>十二、资源勘探工业信息等支出</t>
  </si>
  <si>
    <t>十三、其他税收收入</t>
  </si>
  <si>
    <t>十三、商业服务业等支出</t>
  </si>
  <si>
    <t>十四、教育费附加收入</t>
  </si>
  <si>
    <t>十四、金融支出</t>
  </si>
  <si>
    <t>十五、森林植被恢复费</t>
  </si>
  <si>
    <t>十五、自然资源海洋气象等支出</t>
  </si>
  <si>
    <t>十六、残疾人就业保障金</t>
  </si>
  <si>
    <t>十六、粮油物资储备支出</t>
  </si>
  <si>
    <t>十七、行政事业性收费收入</t>
  </si>
  <si>
    <t>十七、灾害防治及应急管理支出</t>
  </si>
  <si>
    <t>十八、罚没收入</t>
  </si>
  <si>
    <t>十八、其他支出</t>
  </si>
  <si>
    <t>十九、国有资本经营收入</t>
  </si>
  <si>
    <t>二十、国有资源(资产)有偿使用收入</t>
  </si>
  <si>
    <t>二十一、捐赠收入</t>
  </si>
  <si>
    <t>二十二、政府住房基金收入</t>
  </si>
  <si>
    <t>二十三、其他收入</t>
  </si>
  <si>
    <t>一般公共预算收入合计</t>
  </si>
  <si>
    <t>体制上解</t>
  </si>
  <si>
    <t>体制补助</t>
  </si>
  <si>
    <t>市定额及结算补助</t>
  </si>
  <si>
    <t>市追加资金</t>
  </si>
  <si>
    <t>国有资本经营预算转入一般公共预算</t>
  </si>
  <si>
    <t>上缴北京市一般债券还本付息资金</t>
  </si>
  <si>
    <t>一般公共预算当年财力</t>
  </si>
  <si>
    <t>动用以前年度滚存结余</t>
  </si>
  <si>
    <t>动用上年结余</t>
  </si>
  <si>
    <t>动用预算稳定调节基金</t>
  </si>
  <si>
    <t>一般公共预算财力合计</t>
  </si>
  <si>
    <t>一般公共预算支出合计</t>
  </si>
  <si>
    <t>补充预算稳定调节基金</t>
  </si>
  <si>
    <t>当年结余</t>
  </si>
  <si>
    <t>总   计</t>
  </si>
  <si>
    <t>表2 朝阳区2020年一般公共预算收入表</t>
  </si>
  <si>
    <t>单位：万元、%</t>
  </si>
  <si>
    <t xml:space="preserve">  财 政 收 入</t>
  </si>
  <si>
    <r>
      <rPr>
        <sz val="12"/>
        <rFont val="黑体"/>
        <charset val="134"/>
      </rPr>
      <t>预算科目</t>
    </r>
  </si>
  <si>
    <r>
      <rPr>
        <sz val="12"/>
        <rFont val="Times New Roman"/>
        <charset val="134"/>
      </rPr>
      <t>2020</t>
    </r>
    <r>
      <rPr>
        <sz val="12"/>
        <rFont val="黑体"/>
        <charset val="134"/>
      </rPr>
      <t>年
预算数</t>
    </r>
  </si>
  <si>
    <r>
      <rPr>
        <sz val="12"/>
        <rFont val="Times New Roman"/>
        <charset val="134"/>
      </rPr>
      <t>2020</t>
    </r>
    <r>
      <rPr>
        <sz val="12"/>
        <rFont val="黑体"/>
        <charset val="134"/>
      </rPr>
      <t>年
调整预算数</t>
    </r>
  </si>
  <si>
    <r>
      <rPr>
        <sz val="12"/>
        <rFont val="Times New Roman"/>
        <charset val="134"/>
      </rPr>
      <t>2020</t>
    </r>
    <r>
      <rPr>
        <sz val="12"/>
        <rFont val="黑体"/>
        <charset val="134"/>
      </rPr>
      <t>年
完成数</t>
    </r>
  </si>
  <si>
    <r>
      <rPr>
        <sz val="12"/>
        <rFont val="Times New Roman"/>
        <charset val="134"/>
      </rPr>
      <t>2019</t>
    </r>
    <r>
      <rPr>
        <sz val="12"/>
        <rFont val="黑体"/>
        <charset val="134"/>
      </rPr>
      <t>年
完成数</t>
    </r>
  </si>
  <si>
    <t>表3 朝阳区2020年一般公共预算支出表</t>
  </si>
  <si>
    <r>
      <rPr>
        <sz val="11"/>
        <rFont val="宋体"/>
        <charset val="134"/>
      </rPr>
      <t>单位：万元、</t>
    </r>
    <r>
      <rPr>
        <sz val="11"/>
        <rFont val="Times New Roman"/>
        <charset val="134"/>
      </rPr>
      <t>%</t>
    </r>
  </si>
  <si>
    <t xml:space="preserve">  财 政 支 出</t>
  </si>
  <si>
    <t>表4 2020年一般公共预算基本支出经济分类表</t>
  </si>
  <si>
    <t>单位：万元</t>
  </si>
  <si>
    <t>序号</t>
  </si>
  <si>
    <t>科目编码</t>
  </si>
  <si>
    <t>科目名称</t>
  </si>
  <si>
    <t>金额</t>
  </si>
  <si>
    <t>类</t>
  </si>
  <si>
    <t>款</t>
  </si>
  <si>
    <t>合   计</t>
  </si>
  <si>
    <t>机关工资福利支出</t>
  </si>
  <si>
    <t>01</t>
  </si>
  <si>
    <t>工资奖金津补贴</t>
  </si>
  <si>
    <t>02</t>
  </si>
  <si>
    <t>社会保障缴费</t>
  </si>
  <si>
    <t>03</t>
  </si>
  <si>
    <t>住房公积金</t>
  </si>
  <si>
    <t>99</t>
  </si>
  <si>
    <t>其他工资福利支出</t>
  </si>
  <si>
    <t>机关商品和服务支出</t>
  </si>
  <si>
    <t>办公经费</t>
  </si>
  <si>
    <t>会议费</t>
  </si>
  <si>
    <t>培训费</t>
  </si>
  <si>
    <t>08</t>
  </si>
  <si>
    <t>公务用车运行维护费</t>
  </si>
  <si>
    <t>09</t>
  </si>
  <si>
    <t>维修（护）费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</si>
  <si>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</si>
  <si>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</si>
  <si>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</si>
  <si>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</si>
  <si>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</si>
  <si>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社会福利和救助</t>
  </si>
  <si>
    <t>05</t>
  </si>
  <si>
    <t>离退休费</t>
  </si>
  <si>
    <t>其他对个人和家庭补助</t>
  </si>
  <si>
    <t>对社会保障基金补助</t>
  </si>
  <si>
    <t>对社会保险基金补助</t>
  </si>
  <si>
    <r>
      <rPr>
        <sz val="18"/>
        <rFont val="方正小标宋简体"/>
        <charset val="134"/>
      </rPr>
      <t>表</t>
    </r>
    <r>
      <rPr>
        <sz val="18"/>
        <rFont val="Times New Roman"/>
        <charset val="134"/>
      </rPr>
      <t>5  2020</t>
    </r>
    <r>
      <rPr>
        <sz val="18"/>
        <rFont val="方正小标宋简体"/>
        <charset val="134"/>
      </rPr>
      <t>年一般公共预算支出经济分类情况表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</si>
  <si>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</si>
  <si>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科目编码</t>
    </r>
  </si>
  <si>
    <r>
      <rPr>
        <sz val="12"/>
        <rFont val="黑体"/>
        <charset val="134"/>
      </rPr>
      <t>金额</t>
    </r>
  </si>
  <si>
    <r>
      <rPr>
        <sz val="12"/>
        <rFont val="黑体"/>
        <charset val="134"/>
      </rPr>
      <t>类</t>
    </r>
  </si>
  <si>
    <r>
      <rPr>
        <sz val="12"/>
        <rFont val="黑体"/>
        <charset val="134"/>
      </rPr>
      <t>款</t>
    </r>
  </si>
  <si>
    <t>501</t>
  </si>
  <si>
    <t>502</t>
  </si>
  <si>
    <t>04</t>
  </si>
  <si>
    <t>专用材料购置费</t>
  </si>
  <si>
    <t>委托业务费</t>
  </si>
  <si>
    <t>07</t>
  </si>
  <si>
    <t>因公出国（境）费用</t>
  </si>
  <si>
    <t>503</t>
  </si>
  <si>
    <t>机关资本性支出（一）</t>
  </si>
  <si>
    <t>基础设施建设</t>
  </si>
  <si>
    <t>公务用车购置</t>
  </si>
  <si>
    <t>06</t>
  </si>
  <si>
    <t>设备购置</t>
  </si>
  <si>
    <t>大型修缮</t>
  </si>
  <si>
    <t>其他资本性支出</t>
  </si>
  <si>
    <t>504</t>
  </si>
  <si>
    <t>机关资本性支出（二）</t>
  </si>
  <si>
    <t>505</t>
  </si>
  <si>
    <t>506</t>
  </si>
  <si>
    <t>对事业单位资本性补助</t>
  </si>
  <si>
    <t>资本性支出（一）</t>
  </si>
  <si>
    <t>507</t>
  </si>
  <si>
    <t>对企业补助</t>
  </si>
  <si>
    <t>费用补贴</t>
  </si>
  <si>
    <t>利息补贴</t>
  </si>
  <si>
    <t>其他对企业补助</t>
  </si>
  <si>
    <t>509</t>
  </si>
  <si>
    <t>510</t>
  </si>
  <si>
    <t>599</t>
  </si>
  <si>
    <t>其他支出</t>
  </si>
  <si>
    <r>
      <rPr>
        <sz val="18"/>
        <color indexed="8"/>
        <rFont val="方正小标宋简体"/>
        <charset val="134"/>
      </rPr>
      <t>表</t>
    </r>
    <r>
      <rPr>
        <sz val="18"/>
        <color indexed="8"/>
        <rFont val="Times New Roman"/>
        <charset val="134"/>
      </rPr>
      <t>6  2020</t>
    </r>
    <r>
      <rPr>
        <sz val="18"/>
        <color indexed="8"/>
        <rFont val="方正小标宋简体"/>
        <charset val="134"/>
      </rPr>
      <t>年一般公共预算支出功能分类情况表</t>
    </r>
  </si>
  <si>
    <t/>
  </si>
  <si>
    <r>
      <rPr>
        <sz val="12"/>
        <color indexed="8"/>
        <rFont val="黑体"/>
        <charset val="134"/>
      </rPr>
      <t>科目编码</t>
    </r>
  </si>
  <si>
    <r>
      <rPr>
        <sz val="12"/>
        <color indexed="8"/>
        <rFont val="黑体"/>
        <charset val="134"/>
      </rPr>
      <t>金额</t>
    </r>
  </si>
  <si>
    <r>
      <rPr>
        <sz val="12"/>
        <color indexed="8"/>
        <rFont val="黑体"/>
        <charset val="134"/>
      </rPr>
      <t>类</t>
    </r>
  </si>
  <si>
    <r>
      <rPr>
        <sz val="12"/>
        <color indexed="8"/>
        <rFont val="黑体"/>
        <charset val="134"/>
      </rPr>
      <t>款</t>
    </r>
  </si>
  <si>
    <r>
      <rPr>
        <sz val="12"/>
        <color indexed="8"/>
        <rFont val="黑体"/>
        <charset val="134"/>
      </rPr>
      <t>项</t>
    </r>
  </si>
  <si>
    <t>一般公共服务支出</t>
  </si>
  <si>
    <t>人大事务</t>
  </si>
  <si>
    <t>行政运行</t>
  </si>
  <si>
    <t>一般行政管理事务</t>
  </si>
  <si>
    <t>人大会议</t>
  </si>
  <si>
    <t>代表工作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</si>
  <si>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</si>
  <si>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</si>
  <si>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</si>
  <si>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</si>
  <si>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</si>
  <si>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</si>
  <si>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政府办公厅（室）及相关机构事务</t>
  </si>
  <si>
    <t>机关服务</t>
  </si>
  <si>
    <t>信访事务</t>
  </si>
  <si>
    <t>50</t>
  </si>
  <si>
    <t>事业运行</t>
  </si>
  <si>
    <t>其他政府办公厅（室）及相关机构事务支出</t>
  </si>
  <si>
    <t>发展与改革事务</t>
  </si>
  <si>
    <t>战略规划与实施</t>
  </si>
  <si>
    <t>日常经济运行调节</t>
  </si>
  <si>
    <t>其他发展与改革事务支出</t>
  </si>
  <si>
    <t>统计信息事务</t>
  </si>
  <si>
    <t>专项统计业务</t>
  </si>
  <si>
    <t>统计管理</t>
  </si>
  <si>
    <t>专项普查活动</t>
  </si>
  <si>
    <t>财政事务</t>
  </si>
  <si>
    <t>其他财政事务支出</t>
  </si>
  <si>
    <t>审计事务</t>
  </si>
  <si>
    <t>其他审计事务支出</t>
  </si>
  <si>
    <t>10</t>
  </si>
  <si>
    <t>人力资源事务</t>
  </si>
  <si>
    <t>引进人才费用</t>
  </si>
  <si>
    <t>其他人力资源事务支出</t>
  </si>
  <si>
    <t>11</t>
  </si>
  <si>
    <t>纪检监察事务</t>
  </si>
  <si>
    <t>大案要案查处</t>
  </si>
  <si>
    <t>其他纪检监察事务支出</t>
  </si>
  <si>
    <t>13</t>
  </si>
  <si>
    <t>商贸事务</t>
  </si>
  <si>
    <t>招商引资</t>
  </si>
  <si>
    <t>其他商贸事务支出</t>
  </si>
  <si>
    <t>23</t>
  </si>
  <si>
    <t>民族事务</t>
  </si>
  <si>
    <t>民族工作专项</t>
  </si>
  <si>
    <t>25</t>
  </si>
  <si>
    <t>港澳台事务</t>
  </si>
  <si>
    <t>其他港澳台事务支出</t>
  </si>
  <si>
    <t>26</t>
  </si>
  <si>
    <t>档案事务</t>
  </si>
  <si>
    <t>档案馆</t>
  </si>
  <si>
    <t>其他档案事务支出</t>
  </si>
  <si>
    <t>28</t>
  </si>
  <si>
    <t>民主党派及工商联事务</t>
  </si>
  <si>
    <t>其他民主党派及工商联事务支出</t>
  </si>
  <si>
    <t>29</t>
  </si>
  <si>
    <t>群众团体事务</t>
  </si>
  <si>
    <t>其他群众团体事务支出</t>
  </si>
  <si>
    <t>31</t>
  </si>
  <si>
    <t>党委办公厅（室）及相关机构事务</t>
  </si>
  <si>
    <t>32</t>
  </si>
  <si>
    <t>组织事务</t>
  </si>
  <si>
    <t>33</t>
  </si>
  <si>
    <t>宣传事务</t>
  </si>
  <si>
    <t>其他宣传事务支出</t>
  </si>
  <si>
    <t>34</t>
  </si>
  <si>
    <t>统战事务</t>
  </si>
  <si>
    <t>华侨事务</t>
  </si>
  <si>
    <t>35</t>
  </si>
  <si>
    <t>对外联络事务</t>
  </si>
  <si>
    <t>36</t>
  </si>
  <si>
    <t>其他共产党事务支出</t>
  </si>
  <si>
    <t>37</t>
  </si>
  <si>
    <t>网信事务</t>
  </si>
  <si>
    <t>38</t>
  </si>
  <si>
    <t>市场监督管理事务</t>
  </si>
  <si>
    <t>市场主体管理</t>
  </si>
  <si>
    <t>市场秩序执法</t>
  </si>
  <si>
    <t>信息化建设</t>
  </si>
  <si>
    <t>质量基础</t>
  </si>
  <si>
    <t>15</t>
  </si>
  <si>
    <t>质量安全监管</t>
  </si>
  <si>
    <t>16</t>
  </si>
  <si>
    <t>食品安全监管</t>
  </si>
  <si>
    <t>其他市场监督管理事务</t>
  </si>
  <si>
    <t>其他一般公共服务支出</t>
  </si>
  <si>
    <t>国防支出</t>
  </si>
  <si>
    <t>现役部队</t>
  </si>
  <si>
    <t>国防动员</t>
  </si>
  <si>
    <t>人民防空</t>
  </si>
  <si>
    <t>其他国防支出</t>
  </si>
  <si>
    <t>公共安全支出</t>
  </si>
  <si>
    <t>武装警察部队</t>
  </si>
  <si>
    <t>其他武装警察部队支出</t>
  </si>
  <si>
    <t>公安</t>
  </si>
  <si>
    <t>19</t>
  </si>
  <si>
    <t>其他公安支出</t>
  </si>
  <si>
    <t>国家安全</t>
  </si>
  <si>
    <t>安全业务</t>
  </si>
  <si>
    <t>检察</t>
  </si>
  <si>
    <t>法院</t>
  </si>
  <si>
    <t>司法</t>
  </si>
  <si>
    <t>基层司法业务</t>
  </si>
  <si>
    <t>普法宣传</t>
  </si>
  <si>
    <t>律师公证管理</t>
  </si>
  <si>
    <t>法律援助</t>
  </si>
  <si>
    <t>社区矫正</t>
  </si>
  <si>
    <t>司法鉴定</t>
  </si>
  <si>
    <t>12</t>
  </si>
  <si>
    <t>法制建设</t>
  </si>
  <si>
    <t>其他公共安全支出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</si>
  <si>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</si>
  <si>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</si>
  <si>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</si>
  <si>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</si>
  <si>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</si>
  <si>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</si>
  <si>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</si>
  <si>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</si>
  <si>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</si>
  <si>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</si>
  <si>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</si>
  <si>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成人教育</t>
  </si>
  <si>
    <t>成人中等教育</t>
  </si>
  <si>
    <t>成人高等教育</t>
  </si>
  <si>
    <t>其他成人教育支出</t>
  </si>
  <si>
    <t>特殊教育</t>
  </si>
  <si>
    <t>特殊学校教育</t>
  </si>
  <si>
    <t>工读学校教育</t>
  </si>
  <si>
    <t>其他特殊教育支出</t>
  </si>
  <si>
    <t>进修及培训</t>
  </si>
  <si>
    <t>教师进修</t>
  </si>
  <si>
    <t>干部教育</t>
  </si>
  <si>
    <t>教育费附加安排的支出</t>
  </si>
  <si>
    <t>中等职业学校教学设施</t>
  </si>
  <si>
    <t>其他教育费附加安排的支出</t>
  </si>
  <si>
    <t>其他教育支出</t>
  </si>
  <si>
    <t>科学技术支出</t>
  </si>
  <si>
    <t>科学技术管理事务</t>
  </si>
  <si>
    <t>科技条件与服务</t>
  </si>
  <si>
    <t>机构运行</t>
  </si>
  <si>
    <t>技术创新服务体系</t>
  </si>
  <si>
    <t>其他科技条件与服务支出</t>
  </si>
  <si>
    <t>科学技术普及</t>
  </si>
  <si>
    <t>科普活动</t>
  </si>
  <si>
    <t>其他科学技术普及支出</t>
  </si>
  <si>
    <t>其他科学技术支出</t>
  </si>
  <si>
    <t>文化旅游体育与传媒支出</t>
  </si>
  <si>
    <t>文化和旅游</t>
  </si>
  <si>
    <t>图书馆</t>
  </si>
  <si>
    <t>文化活动</t>
  </si>
  <si>
    <t>群众文化</t>
  </si>
  <si>
    <t>文化创作与保护</t>
  </si>
  <si>
    <t>文化和旅游市场管理</t>
  </si>
  <si>
    <t>其他文化和旅游支出</t>
  </si>
  <si>
    <t>文物</t>
  </si>
  <si>
    <t>文物保护</t>
  </si>
  <si>
    <t>博物馆</t>
  </si>
  <si>
    <t>历史名城与古迹</t>
  </si>
  <si>
    <t>体育</t>
  </si>
  <si>
    <t>运动项目管理</t>
  </si>
  <si>
    <t>体育场馆</t>
  </si>
  <si>
    <t>群众体育</t>
  </si>
  <si>
    <t>其他体育支出</t>
  </si>
  <si>
    <t>广播电视</t>
  </si>
  <si>
    <t>其他广播电视支出</t>
  </si>
  <si>
    <t>其他文化体育与传媒支出</t>
  </si>
  <si>
    <t>宣传文化发展专项支出</t>
  </si>
  <si>
    <t>文化产业发展专项支出</t>
  </si>
  <si>
    <t>社会保障和就业支出</t>
  </si>
  <si>
    <t>人力资源和社会保障管理事务</t>
  </si>
  <si>
    <t>综合业务管理</t>
  </si>
  <si>
    <t>劳动保障监察</t>
  </si>
  <si>
    <t>社会保险经办机构</t>
  </si>
  <si>
    <t>公共就业服务和职业技能鉴定机构</t>
  </si>
  <si>
    <t>劳动人事争议调解仲裁</t>
  </si>
  <si>
    <t>其他人力资源和社会保障管理事务支出</t>
  </si>
  <si>
    <t>民政管理事务</t>
  </si>
  <si>
    <t>民间组织管理</t>
  </si>
  <si>
    <t>基层政权和社区建设</t>
  </si>
  <si>
    <t>其他民政管理事务支出</t>
  </si>
  <si>
    <t>行政事业单位离退休</t>
  </si>
  <si>
    <t>归口管理的行政单位离退休</t>
  </si>
  <si>
    <t>事业单位离退休</t>
  </si>
  <si>
    <t>离退休人员管理机构</t>
  </si>
  <si>
    <t>机关事业单位基本养老保险缴费支出</t>
  </si>
  <si>
    <t>机关事业单位职业年金缴费支出</t>
  </si>
  <si>
    <t>对机关事业单位基本养老保险基金的补助</t>
  </si>
  <si>
    <t>其他行政事业单位离退休支出</t>
  </si>
  <si>
    <t>企业改革补助</t>
  </si>
  <si>
    <t>其他企业改革发展补助</t>
  </si>
  <si>
    <t>就业补助</t>
  </si>
  <si>
    <t>公益性岗位补贴</t>
  </si>
  <si>
    <t>高技能人才培养补助</t>
  </si>
  <si>
    <t>其他就业补助支出</t>
  </si>
  <si>
    <t>抚恤</t>
  </si>
  <si>
    <t>死亡抚恤</t>
  </si>
  <si>
    <t>伤残抚恤</t>
  </si>
  <si>
    <t>义务兵优待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</si>
  <si>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</si>
  <si>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</si>
  <si>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</si>
  <si>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</si>
  <si>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</si>
  <si>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</si>
  <si>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</si>
  <si>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</si>
  <si>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</si>
  <si>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儿童福利</t>
  </si>
  <si>
    <t>老年福利</t>
  </si>
  <si>
    <t>社会福利事业单位</t>
  </si>
  <si>
    <t>养老服务</t>
  </si>
  <si>
    <t>其他社会福利支出</t>
  </si>
  <si>
    <t>残疾人事业</t>
  </si>
  <si>
    <t>残疾人康复</t>
  </si>
  <si>
    <t>残疾人就业和扶贫</t>
  </si>
  <si>
    <t>残疾人体育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</si>
  <si>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</si>
  <si>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</si>
  <si>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</si>
  <si>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</si>
  <si>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</si>
  <si>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</si>
  <si>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</si>
  <si>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20</t>
  </si>
  <si>
    <t>临时救助</t>
  </si>
  <si>
    <t>临时救助支出</t>
  </si>
  <si>
    <t>流浪乞讨人员救助支出</t>
  </si>
  <si>
    <t>21</t>
  </si>
  <si>
    <t>特困人员救助供养</t>
  </si>
  <si>
    <t>城市特困人员救助供养支出</t>
  </si>
  <si>
    <t>其他生活救助</t>
  </si>
  <si>
    <t>其他城市生活救助</t>
  </si>
  <si>
    <t>财政对基本养老保险基金的补助</t>
  </si>
  <si>
    <t>财政对城乡居民基本养老保险基金的补助</t>
  </si>
  <si>
    <t>27</t>
  </si>
  <si>
    <t>财政对其他社会保险基金的补助</t>
  </si>
  <si>
    <t>其他财政对社会保险基金的补助</t>
  </si>
  <si>
    <t>退役军人管理事务</t>
  </si>
  <si>
    <t>拥军优属</t>
  </si>
  <si>
    <t>其他退役军人事务管理支出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</si>
  <si>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</si>
  <si>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</si>
  <si>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</si>
  <si>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</si>
  <si>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</si>
  <si>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</si>
  <si>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</si>
  <si>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精神病医院</t>
  </si>
  <si>
    <t>妇幼保健医院</t>
  </si>
  <si>
    <t>其他公立医院支出</t>
  </si>
  <si>
    <t>基层医疗卫生机构</t>
  </si>
  <si>
    <t>城市社区卫生机构</t>
  </si>
  <si>
    <t>其他基层医疗卫生机构支出</t>
  </si>
  <si>
    <t>公共卫生</t>
  </si>
  <si>
    <t>疾病预防控制机构</t>
  </si>
  <si>
    <t>卫生监督机构</t>
  </si>
  <si>
    <t>妇幼保健机构</t>
  </si>
  <si>
    <t>精神卫生机构</t>
  </si>
  <si>
    <t>基本公共卫生服务</t>
  </si>
  <si>
    <t>重大公共卫生专项</t>
  </si>
  <si>
    <t>突发公共卫生事件应急处理</t>
  </si>
  <si>
    <t>其他公共卫生支出</t>
  </si>
  <si>
    <t>中医药</t>
  </si>
  <si>
    <t>中医（民族医）药专项</t>
  </si>
  <si>
    <t>其他中医药支出</t>
  </si>
  <si>
    <t>计划生育事务</t>
  </si>
  <si>
    <t>计划生育服务</t>
  </si>
  <si>
    <t>其他计划生育事务支出</t>
  </si>
  <si>
    <t>行政事业单位医疗</t>
  </si>
  <si>
    <t>行政单位医疗</t>
  </si>
  <si>
    <t>事业单位医疗</t>
  </si>
  <si>
    <t>其他行政事业单位医疗支出</t>
  </si>
  <si>
    <t>财政对基本医疗保险基金的补助</t>
  </si>
  <si>
    <t>财政对城乡居民基本医疗保险基金的补助</t>
  </si>
  <si>
    <t>医疗救助</t>
  </si>
  <si>
    <t>城乡医疗救助</t>
  </si>
  <si>
    <t>其他医疗救助支出</t>
  </si>
  <si>
    <t>优抚对象医疗</t>
  </si>
  <si>
    <t>优抚对象医疗补助</t>
  </si>
  <si>
    <t>医疗保障管理事务</t>
  </si>
  <si>
    <t>医疗保障政策管理</t>
  </si>
  <si>
    <t>医疗保障经办事务</t>
  </si>
  <si>
    <t>其他医疗保障管理事务支出</t>
  </si>
  <si>
    <t>老龄卫生健康事务</t>
  </si>
  <si>
    <t>其他卫生健康支出</t>
  </si>
  <si>
    <t>节能环保支出</t>
  </si>
  <si>
    <t>环境保护管理事务</t>
  </si>
  <si>
    <t>其他环境保护管理事务支出</t>
  </si>
  <si>
    <t>环境监测与监察</t>
  </si>
  <si>
    <t>其他环境监测与监察支出</t>
  </si>
  <si>
    <t>污染防治</t>
  </si>
  <si>
    <t>大气</t>
  </si>
  <si>
    <t>水体</t>
  </si>
  <si>
    <t>固体废弃物与化学品</t>
  </si>
  <si>
    <t>其他污染防治支出</t>
  </si>
  <si>
    <t>能源节约利用</t>
  </si>
  <si>
    <t>污染减排</t>
  </si>
  <si>
    <t>减排专项支出</t>
  </si>
  <si>
    <t>其他节能环保支出</t>
  </si>
  <si>
    <t>城乡社区支出</t>
  </si>
  <si>
    <t>城乡社区管理事务</t>
  </si>
  <si>
    <t>城管执法</t>
  </si>
  <si>
    <t>工程建设管理</t>
  </si>
  <si>
    <t>市政公用行业市场监管</t>
  </si>
  <si>
    <t>其他城乡社区管理事务支出</t>
  </si>
  <si>
    <t>城乡社区规划与管理</t>
  </si>
  <si>
    <t>城乡社区公共设施</t>
  </si>
  <si>
    <t>其他城乡社区公共设施支出</t>
  </si>
  <si>
    <t>城乡社区环境卫生</t>
  </si>
  <si>
    <t>其他城乡社区支出</t>
  </si>
  <si>
    <t>农林水支出</t>
  </si>
  <si>
    <t>农业</t>
  </si>
  <si>
    <t>科技转化与推广服务</t>
  </si>
  <si>
    <t>病虫害控制</t>
  </si>
  <si>
    <t>农产品质量安全</t>
  </si>
  <si>
    <t>执法监管</t>
  </si>
  <si>
    <t>统计监测与信息服务</t>
  </si>
  <si>
    <t>农业行业业务管理</t>
  </si>
  <si>
    <t>农业生产支持补贴</t>
  </si>
  <si>
    <t>农业资源保护修复与利用</t>
  </si>
  <si>
    <t>农田建设</t>
  </si>
  <si>
    <t>其他农业支出</t>
  </si>
  <si>
    <t>林业和草原</t>
  </si>
  <si>
    <t>森林培育</t>
  </si>
  <si>
    <t>森林资源管理</t>
  </si>
  <si>
    <t>执法与监督</t>
  </si>
  <si>
    <t>水利</t>
  </si>
  <si>
    <t>水利工程建设</t>
  </si>
  <si>
    <t>水利工程运行与维护</t>
  </si>
  <si>
    <t>水利执法监督</t>
  </si>
  <si>
    <t>水资源节约管理与保护</t>
  </si>
  <si>
    <t>14</t>
  </si>
  <si>
    <t>防汛</t>
  </si>
  <si>
    <t>大中型水库移民后期扶持专项支出</t>
  </si>
  <si>
    <t>其他水利支出</t>
  </si>
  <si>
    <t>普惠金融发展支出</t>
  </si>
  <si>
    <t>创业担保贷款贴息</t>
  </si>
  <si>
    <t>其他农林水支出</t>
  </si>
  <si>
    <t>化解其他公益性乡村债务支出</t>
  </si>
  <si>
    <t>资源勘探信息等支出</t>
  </si>
  <si>
    <t>工业和信息产业监管</t>
  </si>
  <si>
    <t>工业和信息产业支持</t>
  </si>
  <si>
    <t>国有资产监管</t>
  </si>
  <si>
    <t>支持中小企业发展和管理支出</t>
  </si>
  <si>
    <t>中小企业发展专项</t>
  </si>
  <si>
    <t>其他资源勘探信息等支出</t>
  </si>
  <si>
    <t>商业服务业等支出</t>
  </si>
  <si>
    <t>商业流通事务</t>
  </si>
  <si>
    <t>其他商业流通事务支出</t>
  </si>
  <si>
    <t>其他商业服务业等支出</t>
  </si>
  <si>
    <t>金融支出</t>
  </si>
  <si>
    <t>金融部门行政支出</t>
  </si>
  <si>
    <t>金融发展支出</t>
  </si>
  <si>
    <t>其他金融发展支出</t>
  </si>
  <si>
    <t>其他金融支出</t>
  </si>
  <si>
    <t>重点企业贷款贴息</t>
  </si>
  <si>
    <t>自然资源海洋气象等支出</t>
  </si>
  <si>
    <t>气象事务</t>
  </si>
  <si>
    <t>其他气象事务支出</t>
  </si>
  <si>
    <t>粮油物资储备支出</t>
  </si>
  <si>
    <t>粮油事务</t>
  </si>
  <si>
    <t>粮食风险基金</t>
  </si>
  <si>
    <t>灾害防治及应急管理支出</t>
  </si>
  <si>
    <t>应急管理事务</t>
  </si>
  <si>
    <t>安全监管</t>
  </si>
  <si>
    <t>应急救援</t>
  </si>
  <si>
    <t>应急管理</t>
  </si>
  <si>
    <t>其他应急管理支出</t>
  </si>
  <si>
    <t>消防事务</t>
  </si>
  <si>
    <t>消防应急救援</t>
  </si>
  <si>
    <t>地震事务</t>
  </si>
  <si>
    <t>其他地震事务支出</t>
  </si>
  <si>
    <r>
      <rPr>
        <b/>
        <sz val="20"/>
        <rFont val="Times New Roman"/>
        <charset val="134"/>
      </rPr>
      <t>表</t>
    </r>
    <r>
      <rPr>
        <b/>
        <sz val="20"/>
        <rFont val="Times New Roman"/>
        <charset val="134"/>
      </rPr>
      <t xml:space="preserve">7 </t>
    </r>
    <r>
      <rPr>
        <b/>
        <sz val="20"/>
        <rFont val="宋体"/>
        <charset val="134"/>
      </rPr>
      <t>朝阳区</t>
    </r>
    <r>
      <rPr>
        <b/>
        <sz val="20"/>
        <rFont val="Times New Roman"/>
        <charset val="134"/>
      </rPr>
      <t>2020</t>
    </r>
    <r>
      <rPr>
        <b/>
        <sz val="20"/>
        <rFont val="宋体"/>
        <charset val="134"/>
      </rPr>
      <t>年政府性基金预算收支平衡表</t>
    </r>
  </si>
  <si>
    <r>
      <rPr>
        <b/>
        <sz val="12"/>
        <rFont val="Times New Roman"/>
        <charset val="134"/>
      </rPr>
      <t>单位：万元、</t>
    </r>
    <r>
      <rPr>
        <b/>
        <sz val="12"/>
        <rFont val="Times New Roman"/>
        <charset val="134"/>
      </rPr>
      <t>%</t>
    </r>
  </si>
  <si>
    <r>
      <rPr>
        <sz val="12"/>
        <rFont val="Times New Roman"/>
        <charset val="134"/>
      </rPr>
      <t>2020</t>
    </r>
    <r>
      <rPr>
        <sz val="12"/>
        <rFont val="黑体"/>
        <charset val="134"/>
      </rPr>
      <t>年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调整预算</t>
    </r>
  </si>
  <si>
    <t>一、国有土地使用权出让收入</t>
  </si>
  <si>
    <t>一、城乡社区支出</t>
  </si>
  <si>
    <t>二、污水处理费收入</t>
  </si>
  <si>
    <t>二、社会保障和就业支出</t>
  </si>
  <si>
    <t>三、其他政府性基金收入</t>
  </si>
  <si>
    <t>三、其他支出</t>
  </si>
  <si>
    <t>四、抗疫特别国债安排的支出</t>
  </si>
  <si>
    <t>政府性基金收入合计</t>
  </si>
  <si>
    <t>政府性基金支出合计</t>
  </si>
  <si>
    <t>上缴北京市债券还本付息等支出</t>
  </si>
  <si>
    <t>CBD土地出让金收入</t>
  </si>
  <si>
    <t>抗疫特别国债</t>
  </si>
  <si>
    <t>新增债券</t>
  </si>
  <si>
    <t>区县农田水利建设上解</t>
  </si>
  <si>
    <t>表8 朝阳区2020年政府性基金预算收入表</t>
  </si>
  <si>
    <t>2020年
调整预算</t>
  </si>
  <si>
    <t>2019年
完成数</t>
  </si>
  <si>
    <t>表9朝阳区2020年政府性基金预算支出表</t>
  </si>
  <si>
    <r>
      <rPr>
        <sz val="18"/>
        <color indexed="8"/>
        <rFont val="方正小标宋简体"/>
        <charset val="134"/>
      </rPr>
      <t>表</t>
    </r>
    <r>
      <rPr>
        <sz val="18"/>
        <color indexed="8"/>
        <rFont val="Times New Roman"/>
        <charset val="134"/>
      </rPr>
      <t>10  2020</t>
    </r>
    <r>
      <rPr>
        <sz val="18"/>
        <color indexed="8"/>
        <rFont val="方正小标宋简体"/>
        <charset val="134"/>
      </rPr>
      <t>年政府性基金预算支出经济分类情况表</t>
    </r>
  </si>
  <si>
    <r>
      <rPr>
        <sz val="12"/>
        <color indexed="8"/>
        <rFont val="宋体"/>
        <charset val="134"/>
      </rPr>
      <t>单位：万元</t>
    </r>
  </si>
  <si>
    <r>
      <rPr>
        <b/>
        <sz val="11"/>
        <rFont val="黑体"/>
        <charset val="134"/>
      </rPr>
      <t>合</t>
    </r>
    <r>
      <rPr>
        <b/>
        <sz val="11"/>
        <rFont val="Times New Roman"/>
        <charset val="134"/>
      </rPr>
      <t xml:space="preserve">   </t>
    </r>
    <r>
      <rPr>
        <b/>
        <sz val="11"/>
        <rFont val="黑体"/>
        <charset val="134"/>
      </rPr>
      <t>计</t>
    </r>
  </si>
  <si>
    <r>
      <rPr>
        <sz val="11"/>
        <rFont val="仿宋_GB2312"/>
        <charset val="134"/>
      </rPr>
      <t>机关商品和服务支出</t>
    </r>
  </si>
  <si>
    <r>
      <rPr>
        <sz val="11"/>
        <rFont val="仿宋_GB2312"/>
        <charset val="134"/>
      </rPr>
      <t>其他商品和服务支出</t>
    </r>
  </si>
  <si>
    <r>
      <rPr>
        <sz val="11"/>
        <rFont val="仿宋_GB2312"/>
        <charset val="134"/>
      </rPr>
      <t>机关资本性支出（一）</t>
    </r>
  </si>
  <si>
    <r>
      <rPr>
        <sz val="11"/>
        <rFont val="仿宋_GB2312"/>
        <charset val="134"/>
      </rPr>
      <t>土地征迁补偿和安置支出</t>
    </r>
  </si>
  <si>
    <r>
      <rPr>
        <sz val="11"/>
        <rFont val="仿宋_GB2312"/>
        <charset val="134"/>
      </rPr>
      <t>机关资本性支出（二）</t>
    </r>
  </si>
  <si>
    <r>
      <rPr>
        <sz val="11"/>
        <rFont val="仿宋_GB2312"/>
        <charset val="134"/>
      </rPr>
      <t>基础设施建设</t>
    </r>
  </si>
  <si>
    <r>
      <rPr>
        <sz val="11"/>
        <rFont val="仿宋_GB2312"/>
        <charset val="134"/>
      </rPr>
      <t>其他资本性支出</t>
    </r>
  </si>
  <si>
    <r>
      <rPr>
        <sz val="11"/>
        <rFont val="仿宋_GB2312"/>
        <charset val="134"/>
      </rPr>
      <t>对事业单位经常性补助</t>
    </r>
  </si>
  <si>
    <r>
      <rPr>
        <sz val="11"/>
        <rFont val="仿宋_GB2312"/>
        <charset val="134"/>
      </rPr>
      <t>工资福利支出</t>
    </r>
  </si>
  <si>
    <r>
      <rPr>
        <sz val="11"/>
        <rFont val="仿宋_GB2312"/>
        <charset val="134"/>
      </rPr>
      <t>商品和服务支出</t>
    </r>
  </si>
  <si>
    <r>
      <rPr>
        <sz val="11"/>
        <rFont val="仿宋_GB2312"/>
        <charset val="134"/>
      </rPr>
      <t>其他对企业补助</t>
    </r>
  </si>
  <si>
    <r>
      <rPr>
        <sz val="11"/>
        <rFont val="仿宋_GB2312"/>
        <charset val="134"/>
      </rPr>
      <t>对个人和家庭的补助</t>
    </r>
  </si>
  <si>
    <r>
      <rPr>
        <sz val="11"/>
        <rFont val="仿宋_GB2312"/>
        <charset val="134"/>
      </rPr>
      <t>其他对个人和家庭补助</t>
    </r>
  </si>
  <si>
    <r>
      <rPr>
        <sz val="11"/>
        <rFont val="仿宋_GB2312"/>
        <charset val="134"/>
      </rPr>
      <t>其他支出</t>
    </r>
  </si>
  <si>
    <r>
      <rPr>
        <sz val="18"/>
        <rFont val="方正小标宋简体"/>
        <charset val="134"/>
      </rPr>
      <t>表11  2020</t>
    </r>
    <r>
      <rPr>
        <sz val="18"/>
        <color indexed="8"/>
        <rFont val="方正小标宋简体"/>
        <charset val="134"/>
      </rPr>
      <t>年政府性基金预算支出功能分类情况表</t>
    </r>
  </si>
  <si>
    <t>项</t>
  </si>
  <si>
    <r>
      <rPr>
        <sz val="11"/>
        <color indexed="8"/>
        <rFont val="黑体"/>
        <charset val="134"/>
      </rPr>
      <t>合</t>
    </r>
    <r>
      <rPr>
        <sz val="11"/>
        <color indexed="8"/>
        <rFont val="Times New Roman"/>
        <charset val="134"/>
      </rPr>
      <t xml:space="preserve">   </t>
    </r>
    <r>
      <rPr>
        <sz val="11"/>
        <color indexed="8"/>
        <rFont val="黑体"/>
        <charset val="134"/>
      </rPr>
      <t>计</t>
    </r>
  </si>
  <si>
    <t>1</t>
  </si>
  <si>
    <t>208</t>
  </si>
  <si>
    <t>2</t>
  </si>
  <si>
    <t>22</t>
  </si>
  <si>
    <t>大中型水库移民后期扶持基金支出</t>
  </si>
  <si>
    <t>3</t>
  </si>
  <si>
    <t>移民补助</t>
  </si>
  <si>
    <t>4</t>
  </si>
  <si>
    <t>5</t>
  </si>
  <si>
    <t>国有土地使用权出让收入及对应专项债务收入安排的支出</t>
  </si>
  <si>
    <t>6</t>
  </si>
  <si>
    <t>征地和拆迁补偿支出</t>
  </si>
  <si>
    <t>7</t>
  </si>
  <si>
    <t>城市建设支出</t>
  </si>
  <si>
    <t>8</t>
  </si>
  <si>
    <t>棚户区改造支出</t>
  </si>
  <si>
    <t>9</t>
  </si>
  <si>
    <t>公共租赁住房支出</t>
  </si>
  <si>
    <r>
      <rPr>
        <sz val="12"/>
        <color indexed="8"/>
        <rFont val="仿宋_GB2312"/>
        <charset val="134"/>
      </rPr>
      <t>保障性住房租金补贴</t>
    </r>
  </si>
  <si>
    <t>其他国有土地使用权出让收入安排的支出</t>
  </si>
  <si>
    <t>污水处理费安排的支出</t>
  </si>
  <si>
    <t>污水处理设施建设和运营</t>
  </si>
  <si>
    <t>彩票发行销售机构业务费安排的支出</t>
  </si>
  <si>
    <t>福利彩票销售机构的业务费支出</t>
  </si>
  <si>
    <t>17</t>
  </si>
  <si>
    <t>60</t>
  </si>
  <si>
    <t>彩票公益金安排的支出</t>
  </si>
  <si>
    <t>18</t>
  </si>
  <si>
    <t>用于社会福利的彩票公益金支出</t>
  </si>
  <si>
    <t>用于体育事业的彩票公益金支出</t>
  </si>
  <si>
    <t>234</t>
  </si>
  <si>
    <t>抗疫特别国债安排的支出</t>
  </si>
  <si>
    <t>公共卫生体系建设</t>
  </si>
  <si>
    <t>城镇老旧小区改造</t>
  </si>
  <si>
    <t>24</t>
  </si>
  <si>
    <t>生态环境治理</t>
  </si>
  <si>
    <t>交通基础设施建设</t>
  </si>
  <si>
    <t>市政设施建设</t>
  </si>
  <si>
    <t>其他基础设施建设</t>
  </si>
  <si>
    <t>其他抗疫相关支出</t>
  </si>
  <si>
    <t>30</t>
  </si>
  <si>
    <t>转移性支出</t>
  </si>
  <si>
    <t>政府性基金转移支付</t>
  </si>
  <si>
    <t>政府性基金上解支出</t>
  </si>
  <si>
    <t>表12  朝阳区2020年国有资本经营预算收支平衡表</t>
  </si>
  <si>
    <r>
      <rPr>
        <sz val="12"/>
        <rFont val="黑体"/>
        <charset val="134"/>
      </rPr>
      <t>完成
预算</t>
    </r>
  </si>
  <si>
    <t>2020年
预算数</t>
  </si>
  <si>
    <t>2020年
完成数</t>
  </si>
  <si>
    <t>完成
预算</t>
  </si>
  <si>
    <t>4=3/2*100</t>
  </si>
  <si>
    <t>9=8/7*100</t>
  </si>
  <si>
    <t>一、利润收入</t>
  </si>
  <si>
    <t>一、国有经济结构调整支出</t>
  </si>
  <si>
    <t>二、股利、股息收入</t>
  </si>
  <si>
    <t>二、解决历史遗留问题及改革成本支出</t>
  </si>
  <si>
    <t>三、其他国有资本经营预算支出</t>
  </si>
  <si>
    <t>四、国有资本经营预算转入一般公共预算</t>
  </si>
  <si>
    <t>国有资本经营预算收入合计</t>
  </si>
  <si>
    <t xml:space="preserve"> 国有资本经营预算支出合计</t>
  </si>
  <si>
    <t>表13  朝阳区2020年国有资本经营预算收入表</t>
  </si>
  <si>
    <t>表14 朝阳区2020年国有资本经营预算支出表</t>
  </si>
  <si>
    <t>表15  2020年国有资本经营预算支出经济分类情况表</t>
  </si>
  <si>
    <t>表16  2020年国有资本经营预算支出功能分类情况表</t>
  </si>
  <si>
    <t>国有资本经营预算支出</t>
  </si>
  <si>
    <t>解决历史遗留问题及改革成本支出</t>
  </si>
  <si>
    <t>其他解决历史遗留问题及改革成本支出</t>
  </si>
  <si>
    <t>国有企业资本金注入</t>
  </si>
  <si>
    <t>国有经济结构调整支出</t>
  </si>
  <si>
    <t>其他国有资本经营预算支出</t>
  </si>
  <si>
    <t>调出资金</t>
  </si>
  <si>
    <t>国有资本经营预算调出资金</t>
  </si>
  <si>
    <t>表17  朝阳区2020年社会保险基金预算收支平衡表</t>
  </si>
  <si>
    <t>一、保险费收入</t>
  </si>
  <si>
    <t>一、社会保险待遇支出</t>
  </si>
  <si>
    <t>二、利息收入</t>
  </si>
  <si>
    <t>二、转移支出</t>
  </si>
  <si>
    <t>三、财政补贴收入</t>
  </si>
  <si>
    <t>四、转移收入</t>
  </si>
  <si>
    <t>五、其他收入</t>
  </si>
  <si>
    <t>社会保险基金预算收入合计</t>
  </si>
  <si>
    <t xml:space="preserve"> 社会保险基金预算支出合计</t>
  </si>
  <si>
    <t>动用以前年度结余</t>
  </si>
  <si>
    <t>表18  朝阳区2020年社会保险基金预算收入表</t>
  </si>
  <si>
    <r>
      <rPr>
        <b/>
        <sz val="20"/>
        <rFont val="Times New Roman"/>
        <charset val="134"/>
      </rPr>
      <t>表</t>
    </r>
    <r>
      <rPr>
        <b/>
        <sz val="20"/>
        <rFont val="Times New Roman"/>
        <charset val="134"/>
      </rPr>
      <t xml:space="preserve">19  </t>
    </r>
    <r>
      <rPr>
        <b/>
        <sz val="20"/>
        <rFont val="宋体"/>
        <charset val="134"/>
      </rPr>
      <t>朝阳区</t>
    </r>
    <r>
      <rPr>
        <b/>
        <sz val="20"/>
        <rFont val="Times New Roman"/>
        <charset val="134"/>
      </rPr>
      <t>2020</t>
    </r>
    <r>
      <rPr>
        <b/>
        <sz val="20"/>
        <rFont val="宋体"/>
        <charset val="134"/>
      </rPr>
      <t>年社会保险基金预算支出表</t>
    </r>
  </si>
  <si>
    <r>
      <rPr>
        <b/>
        <sz val="11"/>
        <rFont val="Times New Roman"/>
        <charset val="134"/>
      </rPr>
      <t xml:space="preserve"> </t>
    </r>
    <r>
      <rPr>
        <b/>
        <sz val="11"/>
        <rFont val="仿宋_GB2312"/>
        <charset val="134"/>
      </rPr>
      <t>社会保险基金预算支出合计</t>
    </r>
  </si>
  <si>
    <r>
      <rPr>
        <b/>
        <sz val="11"/>
        <rFont val="Times New Roman"/>
        <charset val="134"/>
      </rPr>
      <t>总</t>
    </r>
    <r>
      <rPr>
        <b/>
        <sz val="11"/>
        <rFont val="Times New Roman"/>
        <charset val="134"/>
      </rPr>
      <t xml:space="preserve">   </t>
    </r>
    <r>
      <rPr>
        <b/>
        <sz val="11"/>
        <rFont val="仿宋_GB2312"/>
        <charset val="134"/>
      </rPr>
      <t>计</t>
    </r>
  </si>
  <si>
    <t>表20  朝阳区2020年一般债务限额和余额情况表</t>
  </si>
  <si>
    <t>项目</t>
  </si>
  <si>
    <t>2020年政府一般债务</t>
  </si>
  <si>
    <t>余额</t>
  </si>
  <si>
    <t>限额</t>
  </si>
  <si>
    <t>朝阳区</t>
  </si>
  <si>
    <t>表21 朝阳区2020年专项债务限额和余额情况表</t>
  </si>
  <si>
    <t>2020年政府专项债务</t>
  </si>
  <si>
    <r>
      <rPr>
        <sz val="11"/>
        <color theme="1"/>
        <rFont val="宋体"/>
        <charset val="134"/>
      </rPr>
      <t>朝阳区</t>
    </r>
  </si>
  <si>
    <r>
      <rPr>
        <sz val="20"/>
        <color rgb="FF000000"/>
        <rFont val="方正小标宋简体"/>
        <charset val="134"/>
      </rPr>
      <t>表22</t>
    </r>
    <r>
      <rPr>
        <sz val="20"/>
        <color rgb="FF000000"/>
        <rFont val="Times New Roman"/>
        <charset val="134"/>
      </rPr>
      <t xml:space="preserve">  2020</t>
    </r>
    <r>
      <rPr>
        <sz val="20"/>
        <color rgb="FF000000"/>
        <rFont val="方正小标宋简体"/>
        <charset val="134"/>
      </rPr>
      <t>年中央及北京市专项转移支付执行情况表</t>
    </r>
  </si>
  <si>
    <r>
      <rPr>
        <sz val="10"/>
        <color indexed="8"/>
        <rFont val="宋体"/>
        <charset val="134"/>
      </rPr>
      <t>单位：万元</t>
    </r>
  </si>
  <si>
    <r>
      <rPr>
        <b/>
        <sz val="11"/>
        <rFont val="黑体"/>
        <charset val="134"/>
      </rPr>
      <t>序号</t>
    </r>
  </si>
  <si>
    <t>类别</t>
  </si>
  <si>
    <r>
      <rPr>
        <b/>
        <sz val="11"/>
        <color indexed="8"/>
        <rFont val="黑体"/>
        <charset val="134"/>
      </rPr>
      <t>科目编码</t>
    </r>
  </si>
  <si>
    <r>
      <rPr>
        <b/>
        <sz val="11"/>
        <color indexed="8"/>
        <rFont val="黑体"/>
        <charset val="134"/>
      </rPr>
      <t>科目名称</t>
    </r>
  </si>
  <si>
    <t>下达数</t>
  </si>
  <si>
    <r>
      <rPr>
        <b/>
        <sz val="11"/>
        <color indexed="8"/>
        <rFont val="宋体"/>
        <charset val="134"/>
      </rPr>
      <t>执行数</t>
    </r>
  </si>
  <si>
    <r>
      <rPr>
        <b/>
        <sz val="11"/>
        <color indexed="8"/>
        <rFont val="黑体"/>
        <charset val="134"/>
      </rPr>
      <t>合</t>
    </r>
    <r>
      <rPr>
        <b/>
        <sz val="11"/>
        <color indexed="8"/>
        <rFont val="Times New Roman"/>
        <charset val="134"/>
      </rPr>
      <t xml:space="preserve">   </t>
    </r>
    <r>
      <rPr>
        <b/>
        <sz val="11"/>
        <color indexed="8"/>
        <rFont val="黑体"/>
        <charset val="134"/>
      </rPr>
      <t>计</t>
    </r>
  </si>
  <si>
    <t>一般公共预算</t>
  </si>
  <si>
    <t>小计</t>
  </si>
  <si>
    <t>资源勘探工业信息支出</t>
  </si>
  <si>
    <t>政府性基金预算</t>
  </si>
  <si>
    <t>212</t>
  </si>
  <si>
    <t>229</t>
  </si>
  <si>
    <t>国有资本经营预算</t>
  </si>
  <si>
    <t>表23 朝阳区2021年一般公共预算（草案）收支平衡表</t>
  </si>
  <si>
    <r>
      <rPr>
        <sz val="12"/>
        <rFont val="Times New Roman"/>
        <charset val="134"/>
      </rPr>
      <t>2021</t>
    </r>
    <r>
      <rPr>
        <sz val="12"/>
        <rFont val="黑体"/>
        <charset val="134"/>
      </rPr>
      <t>年
预算数</t>
    </r>
  </si>
  <si>
    <r>
      <rPr>
        <sz val="12"/>
        <rFont val="黑体"/>
        <charset val="134"/>
      </rPr>
      <t>比预计
增长</t>
    </r>
  </si>
  <si>
    <t>比调整预算
增长</t>
  </si>
  <si>
    <t>4=2/3*100-100</t>
  </si>
  <si>
    <t>6=2/5*100-100</t>
  </si>
  <si>
    <t>10=8/9*100-100</t>
  </si>
  <si>
    <t>12=8/11*100-100</t>
  </si>
  <si>
    <t>四、城市维护建设税</t>
  </si>
  <si>
    <t>五、房产税</t>
  </si>
  <si>
    <t>六、印花税</t>
  </si>
  <si>
    <t>七、城镇土地使用税</t>
  </si>
  <si>
    <t>八、土地增值税</t>
  </si>
  <si>
    <t>九、耕地占用税</t>
  </si>
  <si>
    <t>十、环保税</t>
  </si>
  <si>
    <t>十一、其他税收收入</t>
  </si>
  <si>
    <t>十二、教育费附加收入</t>
  </si>
  <si>
    <t>十三、森林植被恢复费</t>
  </si>
  <si>
    <t>十四、残疾人就业保障金</t>
  </si>
  <si>
    <t>十五、行政事业性收费收入</t>
  </si>
  <si>
    <t>十六、罚没收入</t>
  </si>
  <si>
    <t>十六、住房保障支出</t>
  </si>
  <si>
    <t>十七、国有资本经营收入</t>
  </si>
  <si>
    <t>十七、粮油物资储备支出</t>
  </si>
  <si>
    <t>十八、国有资源(资产)有偿使用收入</t>
  </si>
  <si>
    <t>十八、灾害防治及应急管理支出</t>
  </si>
  <si>
    <t>十九、捐赠收入</t>
  </si>
  <si>
    <t>十九、其他支出</t>
  </si>
  <si>
    <t>二十、政府住房基金收入</t>
  </si>
  <si>
    <t>二十一、其他收入</t>
  </si>
  <si>
    <t>表24 朝阳区2021年一般公共预算（草案）收入表</t>
  </si>
  <si>
    <r>
      <rPr>
        <b/>
        <sz val="12"/>
        <rFont val="Times New Roman"/>
        <charset val="134"/>
      </rPr>
      <t xml:space="preserve">  </t>
    </r>
    <r>
      <rPr>
        <b/>
        <sz val="12"/>
        <rFont val="黑体"/>
        <charset val="134"/>
      </rPr>
      <t>财</t>
    </r>
    <r>
      <rPr>
        <b/>
        <sz val="12"/>
        <rFont val="Times New Roman"/>
        <charset val="134"/>
      </rPr>
      <t xml:space="preserve"> </t>
    </r>
    <r>
      <rPr>
        <b/>
        <sz val="12"/>
        <rFont val="黑体"/>
        <charset val="134"/>
      </rPr>
      <t>政</t>
    </r>
    <r>
      <rPr>
        <b/>
        <sz val="12"/>
        <rFont val="Times New Roman"/>
        <charset val="134"/>
      </rPr>
      <t xml:space="preserve"> </t>
    </r>
    <r>
      <rPr>
        <b/>
        <sz val="12"/>
        <rFont val="黑体"/>
        <charset val="134"/>
      </rPr>
      <t>收</t>
    </r>
    <r>
      <rPr>
        <b/>
        <sz val="12"/>
        <rFont val="Times New Roman"/>
        <charset val="134"/>
      </rPr>
      <t xml:space="preserve"> </t>
    </r>
    <r>
      <rPr>
        <b/>
        <sz val="12"/>
        <rFont val="黑体"/>
        <charset val="134"/>
      </rPr>
      <t>入</t>
    </r>
  </si>
  <si>
    <t>2021年
预算数</t>
  </si>
  <si>
    <t>比预计
增长</t>
  </si>
  <si>
    <t>2020年
调整预算数</t>
  </si>
  <si>
    <t>预计数</t>
  </si>
  <si>
    <t>表25 朝阳区2021年一般公共预算（草案）支出表</t>
  </si>
  <si>
    <t>表26 朝阳区2021年一般公共预算（草案）本级支出表</t>
  </si>
  <si>
    <t>表27  2021年一般公共预算基本支出经济分类表</t>
  </si>
  <si>
    <t>公务接待费</t>
  </si>
  <si>
    <r>
      <rPr>
        <sz val="18"/>
        <rFont val="方正小标宋简体"/>
        <charset val="134"/>
      </rPr>
      <t>表</t>
    </r>
    <r>
      <rPr>
        <sz val="18"/>
        <rFont val="Times New Roman"/>
        <charset val="134"/>
      </rPr>
      <t>28  2021</t>
    </r>
    <r>
      <rPr>
        <sz val="18"/>
        <rFont val="方正小标宋简体"/>
        <charset val="134"/>
      </rPr>
      <t>年一般公共预算支出经济分类情况表</t>
    </r>
  </si>
  <si>
    <t>508</t>
  </si>
  <si>
    <t>对企业资本性支出</t>
  </si>
  <si>
    <t>对企业资本性支出（一）</t>
  </si>
  <si>
    <r>
      <rPr>
        <sz val="18"/>
        <color indexed="8"/>
        <rFont val="方正小标宋简体"/>
        <charset val="134"/>
      </rPr>
      <t>表</t>
    </r>
    <r>
      <rPr>
        <sz val="18"/>
        <color indexed="8"/>
        <rFont val="Times New Roman"/>
        <charset val="134"/>
      </rPr>
      <t>29  2021</t>
    </r>
    <r>
      <rPr>
        <sz val="18"/>
        <color indexed="8"/>
        <rFont val="方正小标宋简体"/>
        <charset val="134"/>
      </rPr>
      <t>年一般公共预算支出功能分类情况表</t>
    </r>
  </si>
  <si>
    <t>201</t>
  </si>
  <si>
    <t>统计抽样调查</t>
  </si>
  <si>
    <t>台湾事务</t>
  </si>
  <si>
    <t>公务员事务</t>
  </si>
  <si>
    <t>其他组织事务支出</t>
  </si>
  <si>
    <t>国家赔偿费用支出</t>
  </si>
  <si>
    <t>203</t>
  </si>
  <si>
    <t>民兵</t>
  </si>
  <si>
    <t>204</t>
  </si>
  <si>
    <t>律师管理</t>
  </si>
  <si>
    <t>公共法律服务</t>
  </si>
  <si>
    <t>205</t>
  </si>
  <si>
    <t>206</t>
  </si>
  <si>
    <t>207</t>
  </si>
  <si>
    <t>其他文物支出</t>
  </si>
  <si>
    <t>其他文化旅游体育与传媒支出</t>
  </si>
  <si>
    <t>社会组织管理</t>
  </si>
  <si>
    <t>基层政权建设和社区治理</t>
  </si>
  <si>
    <t>行政事业单位养老支出</t>
  </si>
  <si>
    <t>行政单位离退休</t>
  </si>
  <si>
    <t>其他行政事业单位养老支出</t>
  </si>
  <si>
    <t>210</t>
  </si>
  <si>
    <t>重大公共卫生服务</t>
  </si>
  <si>
    <t>211</t>
  </si>
  <si>
    <t>213</t>
  </si>
  <si>
    <t>农业农村</t>
  </si>
  <si>
    <t>行业业务管理</t>
  </si>
  <si>
    <t>农业生产发展</t>
  </si>
  <si>
    <t>其他农业农村支出</t>
  </si>
  <si>
    <t>森林资源培育</t>
  </si>
  <si>
    <t>水利行业业务管理</t>
  </si>
  <si>
    <t>水利安全监督</t>
  </si>
  <si>
    <t>215</t>
  </si>
  <si>
    <t>资源勘探工业信息等支出</t>
  </si>
  <si>
    <t>其他资源勘探工业信息等支出</t>
  </si>
  <si>
    <t>216</t>
  </si>
  <si>
    <t>217</t>
  </si>
  <si>
    <t>220</t>
  </si>
  <si>
    <t>221</t>
  </si>
  <si>
    <t>住房保障支出</t>
  </si>
  <si>
    <t>保障性安居工程支出</t>
  </si>
  <si>
    <t>老旧小区改造</t>
  </si>
  <si>
    <t>住房租赁市场发展</t>
  </si>
  <si>
    <t>222</t>
  </si>
  <si>
    <t>粮油物资事务</t>
  </si>
  <si>
    <t>224</t>
  </si>
  <si>
    <t>表30  朝阳区2021年政府性基金预算（草案）收支平衡表</t>
  </si>
  <si>
    <r>
      <rPr>
        <b/>
        <sz val="12"/>
        <rFont val="Times New Roman"/>
        <charset val="134"/>
      </rPr>
      <t xml:space="preserve">  </t>
    </r>
    <r>
      <rPr>
        <sz val="12"/>
        <rFont val="黑体"/>
        <charset val="134"/>
      </rPr>
      <t>财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政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收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入</t>
    </r>
  </si>
  <si>
    <r>
      <rPr>
        <b/>
        <sz val="12"/>
        <rFont val="Times New Roman"/>
        <charset val="134"/>
      </rPr>
      <t xml:space="preserve">  </t>
    </r>
    <r>
      <rPr>
        <sz val="12"/>
        <rFont val="黑体"/>
        <charset val="134"/>
      </rPr>
      <t>财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政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支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出</t>
    </r>
  </si>
  <si>
    <r>
      <rPr>
        <b/>
        <sz val="24"/>
        <rFont val="宋体"/>
        <charset val="134"/>
      </rPr>
      <t>表3</t>
    </r>
    <r>
      <rPr>
        <b/>
        <sz val="24"/>
        <rFont val="宋体"/>
        <charset val="134"/>
      </rPr>
      <t>1</t>
    </r>
    <r>
      <rPr>
        <b/>
        <sz val="24"/>
        <rFont val="宋体"/>
        <charset val="134"/>
      </rPr>
      <t xml:space="preserve">  朝阳区2021年政府性基金预算（草案）收入表</t>
    </r>
  </si>
  <si>
    <t>表32  朝阳区2021年政府性基金预算（草案）支出表</t>
  </si>
  <si>
    <t>表33  2021年政府性基金预算支出经济分类情况表</t>
  </si>
  <si>
    <t>土地征迁补偿和安置支出</t>
  </si>
  <si>
    <r>
      <rPr>
        <sz val="18"/>
        <rFont val="方正小标宋简体"/>
        <charset val="134"/>
      </rPr>
      <t>表</t>
    </r>
    <r>
      <rPr>
        <sz val="18"/>
        <rFont val="Times New Roman"/>
        <charset val="134"/>
      </rPr>
      <t>34  2021</t>
    </r>
    <r>
      <rPr>
        <sz val="18"/>
        <color indexed="8"/>
        <rFont val="方正小标宋简体"/>
        <charset val="134"/>
      </rPr>
      <t>年政府性基金预算支出功能分类情况表</t>
    </r>
  </si>
  <si>
    <r>
      <rPr>
        <sz val="12"/>
        <color indexed="8"/>
        <rFont val="仿宋_GB2312"/>
        <charset val="134"/>
      </rPr>
      <t>单位：万元</t>
    </r>
  </si>
  <si>
    <r>
      <rPr>
        <sz val="12"/>
        <rFont val="黑体"/>
        <charset val="134"/>
      </rPr>
      <t>科目名称</t>
    </r>
  </si>
  <si>
    <r>
      <rPr>
        <sz val="12"/>
        <rFont val="黑体"/>
        <charset val="134"/>
      </rPr>
      <t>项</t>
    </r>
  </si>
  <si>
    <t>国有土地使用权出让收入安排的支出</t>
  </si>
  <si>
    <t>上解支出</t>
  </si>
  <si>
    <t>表35 朝阳区2021年国有资本经营预算（草案）收支平衡表</t>
  </si>
  <si>
    <r>
      <rPr>
        <sz val="12"/>
        <rFont val="黑体"/>
        <charset val="134"/>
      </rPr>
      <t>比预算
增长</t>
    </r>
  </si>
  <si>
    <t>比预算
增长</t>
  </si>
  <si>
    <t>表36 朝阳区2021年国有资本经营预算（草案）收入表</t>
  </si>
  <si>
    <r>
      <rPr>
        <b/>
        <sz val="20"/>
        <rFont val="宋体"/>
        <charset val="134"/>
      </rPr>
      <t>表3</t>
    </r>
    <r>
      <rPr>
        <b/>
        <sz val="20"/>
        <rFont val="宋体"/>
        <charset val="134"/>
      </rPr>
      <t>7</t>
    </r>
    <r>
      <rPr>
        <b/>
        <sz val="20"/>
        <rFont val="宋体"/>
        <charset val="134"/>
      </rPr>
      <t xml:space="preserve"> 朝阳区2021年国有资本经营预算（草案）</t>
    </r>
    <r>
      <rPr>
        <b/>
        <sz val="20"/>
        <rFont val="宋体"/>
        <charset val="134"/>
      </rPr>
      <t>支出</t>
    </r>
    <r>
      <rPr>
        <b/>
        <sz val="20"/>
        <rFont val="宋体"/>
        <charset val="134"/>
      </rPr>
      <t>表</t>
    </r>
  </si>
  <si>
    <r>
      <rPr>
        <sz val="18"/>
        <rFont val="方正小标宋简体"/>
        <charset val="134"/>
      </rPr>
      <t>表38</t>
    </r>
    <r>
      <rPr>
        <sz val="18"/>
        <rFont val="方正小标宋简体"/>
        <charset val="134"/>
      </rPr>
      <t xml:space="preserve">  202</t>
    </r>
    <r>
      <rPr>
        <sz val="18"/>
        <rFont val="方正小标宋简体"/>
        <charset val="134"/>
      </rPr>
      <t>1</t>
    </r>
    <r>
      <rPr>
        <sz val="18"/>
        <rFont val="方正小标宋简体"/>
        <charset val="134"/>
      </rPr>
      <t>年国有资本经营预算</t>
    </r>
    <r>
      <rPr>
        <sz val="18"/>
        <rFont val="方正小标宋简体"/>
        <charset val="134"/>
      </rPr>
      <t>(草案)</t>
    </r>
    <r>
      <rPr>
        <sz val="18"/>
        <rFont val="方正小标宋简体"/>
        <charset val="134"/>
      </rPr>
      <t>支出经济分类情况表</t>
    </r>
  </si>
  <si>
    <t>表39  2021年国有资本经营预算（草案）支出功能分类情况表</t>
  </si>
  <si>
    <t>国有企业退休人员社会化管理补助支出</t>
  </si>
  <si>
    <t>表40 朝阳区2021年社会保险基金预算（草案）收支平衡表</t>
  </si>
  <si>
    <t>比预算增长</t>
  </si>
  <si>
    <t>备注：根据市人力社保局、市财政局《关于启动城乡居民基本养老保险基金市级统筹工作有关问题的通知》（京人社居字〔2020〕87号）要求，2021年起，城乡居民养老保险上划市级统筹管理，2020年城乡居民基本养老保险基金决算仍由各区编制完成，2021年及以后年度基金预、决算编制工作，由市级相关部门完成，各区不再编制。</t>
  </si>
  <si>
    <t>表41 朝阳区2021年社会保险基金预算（草案）收入表</t>
  </si>
  <si>
    <r>
      <rPr>
        <b/>
        <sz val="20"/>
        <rFont val="宋体"/>
        <charset val="134"/>
      </rPr>
      <t>表42 朝阳区2021年社会保险基金预算（草案）</t>
    </r>
    <r>
      <rPr>
        <b/>
        <sz val="20"/>
        <rFont val="宋体"/>
        <charset val="134"/>
      </rPr>
      <t>支出</t>
    </r>
    <r>
      <rPr>
        <b/>
        <sz val="20"/>
        <rFont val="宋体"/>
        <charset val="134"/>
      </rPr>
      <t>表</t>
    </r>
  </si>
  <si>
    <r>
      <rPr>
        <sz val="20"/>
        <rFont val="方正小标宋简体"/>
        <charset val="134"/>
      </rPr>
      <t>表43   朝阳区</t>
    </r>
    <r>
      <rPr>
        <sz val="20"/>
        <rFont val="Times New Roman"/>
        <charset val="134"/>
      </rPr>
      <t>“</t>
    </r>
    <r>
      <rPr>
        <sz val="20"/>
        <rFont val="方正小标宋简体"/>
        <charset val="134"/>
      </rPr>
      <t>三公经费</t>
    </r>
    <r>
      <rPr>
        <sz val="20"/>
        <rFont val="Times New Roman"/>
        <charset val="134"/>
      </rPr>
      <t>”</t>
    </r>
    <r>
      <rPr>
        <sz val="20"/>
        <rFont val="方正小标宋简体"/>
        <charset val="134"/>
      </rPr>
      <t>财政预计执行情况表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</si>
  <si>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</si>
  <si>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黑体"/>
        <charset val="134"/>
      </rPr>
      <t>年度</t>
    </r>
  </si>
  <si>
    <r>
      <rPr>
        <b/>
        <sz val="12"/>
        <rFont val="黑体"/>
        <charset val="134"/>
      </rPr>
      <t>区县</t>
    </r>
  </si>
  <si>
    <r>
      <rPr>
        <b/>
        <sz val="12"/>
        <color indexed="8"/>
        <rFont val="黑体"/>
        <charset val="134"/>
      </rPr>
      <t>合计</t>
    </r>
  </si>
  <si>
    <r>
      <rPr>
        <b/>
        <sz val="12"/>
        <color indexed="8"/>
        <rFont val="黑体"/>
        <charset val="134"/>
      </rPr>
      <t>因公出国（境）费</t>
    </r>
  </si>
  <si>
    <r>
      <rPr>
        <b/>
        <sz val="12"/>
        <color indexed="8"/>
        <rFont val="黑体"/>
        <charset val="134"/>
      </rPr>
      <t>公务接待</t>
    </r>
  </si>
  <si>
    <r>
      <rPr>
        <b/>
        <sz val="12"/>
        <rFont val="黑体"/>
        <charset val="134"/>
      </rPr>
      <t>车辆购置及运行维护经费</t>
    </r>
  </si>
  <si>
    <r>
      <rPr>
        <b/>
        <sz val="12"/>
        <rFont val="黑体"/>
        <charset val="134"/>
      </rPr>
      <t>小计</t>
    </r>
  </si>
  <si>
    <r>
      <rPr>
        <b/>
        <sz val="12"/>
        <color indexed="8"/>
        <rFont val="黑体"/>
        <charset val="134"/>
      </rPr>
      <t>公务用车购置</t>
    </r>
  </si>
  <si>
    <r>
      <rPr>
        <b/>
        <sz val="12"/>
        <color indexed="8"/>
        <rFont val="黑体"/>
        <charset val="134"/>
      </rPr>
      <t>公务用车运维护</t>
    </r>
  </si>
  <si>
    <r>
      <rPr>
        <sz val="12"/>
        <rFont val="Times New Roman"/>
        <charset val="134"/>
      </rPr>
      <t>2020</t>
    </r>
    <r>
      <rPr>
        <sz val="12"/>
        <rFont val="仿宋_GB2312"/>
        <charset val="134"/>
      </rPr>
      <t>年预算</t>
    </r>
  </si>
  <si>
    <r>
      <rPr>
        <sz val="12"/>
        <rFont val="Times New Roman"/>
        <charset val="134"/>
      </rPr>
      <t>2020</t>
    </r>
    <r>
      <rPr>
        <sz val="12"/>
        <rFont val="仿宋_GB2312"/>
        <charset val="134"/>
      </rPr>
      <t>年执行</t>
    </r>
  </si>
  <si>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年预算</t>
    </r>
  </si>
  <si>
    <r>
      <rPr>
        <sz val="12"/>
        <rFont val="仿宋_GB2312"/>
        <charset val="134"/>
      </rPr>
      <t>朝阳区</t>
    </r>
  </si>
  <si>
    <t>备注：2021年我区“三公”经费预算8950万元，比2020年预算减少103万元，降低1.1%。2020年三公经费支出较少的原因主要是受疫情因素影响，出国交流及公车维护减少。</t>
  </si>
  <si>
    <t>表44 2020-2021年各项重点政策和相关支出对比表</t>
  </si>
  <si>
    <t>单位：万元，%</t>
  </si>
  <si>
    <t>主题序号</t>
  </si>
  <si>
    <t>主  题</t>
  </si>
  <si>
    <t>2020年调整预算</t>
  </si>
  <si>
    <t>2020年完成</t>
  </si>
  <si>
    <t>完成调整预算</t>
  </si>
  <si>
    <t>2021年预算</t>
  </si>
  <si>
    <t>同比增加</t>
  </si>
  <si>
    <t>同比增长</t>
  </si>
  <si>
    <t>经济可持续发展总计</t>
  </si>
  <si>
    <t>促进产业转型升级</t>
  </si>
  <si>
    <t>发挥财政调控职能</t>
  </si>
  <si>
    <t>强化企业服务</t>
  </si>
  <si>
    <t>城市建设管理总计</t>
  </si>
  <si>
    <t>生态文明建设</t>
  </si>
  <si>
    <t>城市运行保障</t>
  </si>
  <si>
    <t>改善市容环境</t>
  </si>
  <si>
    <t>农村投入总计</t>
  </si>
  <si>
    <t>经济可持续发展</t>
  </si>
  <si>
    <t>民生投入</t>
  </si>
  <si>
    <t>农村地区管理和建设</t>
  </si>
  <si>
    <t>民生总计</t>
  </si>
  <si>
    <t>医疗卫生</t>
  </si>
  <si>
    <t>教育</t>
  </si>
  <si>
    <t xml:space="preserve">社会保障、促进就业 </t>
  </si>
  <si>
    <t>文化体育传媒</t>
  </si>
</sst>
</file>

<file path=xl/styles.xml><?xml version="1.0" encoding="utf-8"?>
<styleSheet xmlns="http://schemas.openxmlformats.org/spreadsheetml/2006/main">
  <numFmts count="17">
    <numFmt numFmtId="176" formatCode="0.00_ "/>
    <numFmt numFmtId="177" formatCode="_(* #,##0_);_(* \(#,##0\);_(* &quot;-&quot;_);_(@_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_ "/>
    <numFmt numFmtId="179" formatCode="0.00_);[Red]\(0.00\)"/>
    <numFmt numFmtId="180" formatCode="0_);[Red]\(0\)"/>
    <numFmt numFmtId="181" formatCode="0.0%"/>
    <numFmt numFmtId="182" formatCode="\¥#,##0_);\(\¥#,##0\)"/>
    <numFmt numFmtId="183" formatCode="0.0_ "/>
    <numFmt numFmtId="184" formatCode="&quot;￥&quot;#,##0_);\(&quot;￥&quot;#,##0\)"/>
    <numFmt numFmtId="185" formatCode="0_ "/>
    <numFmt numFmtId="186" formatCode="#,##0.00_ "/>
    <numFmt numFmtId="187" formatCode="#,##0_ "/>
    <numFmt numFmtId="188" formatCode="0.0_);[Red]\(0.0\)"/>
  </numFmts>
  <fonts count="1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隶书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20"/>
      <name val="Times New Roman"/>
      <charset val="134"/>
    </font>
    <font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24"/>
      <name val="宋体"/>
      <charset val="134"/>
    </font>
    <font>
      <b/>
      <sz val="12"/>
      <name val="仿宋_GB2312"/>
      <charset val="134"/>
    </font>
    <font>
      <sz val="12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8"/>
      <name val="方正小标宋简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2"/>
      <color indexed="8"/>
      <name val="Times New Roman"/>
      <charset val="134"/>
    </font>
    <font>
      <b/>
      <sz val="11"/>
      <name val="黑体"/>
      <charset val="134"/>
    </font>
    <font>
      <b/>
      <sz val="22"/>
      <name val="宋体"/>
      <charset val="134"/>
    </font>
    <font>
      <b/>
      <sz val="24"/>
      <name val="宋体"/>
      <charset val="134"/>
    </font>
    <font>
      <sz val="16"/>
      <color theme="1"/>
      <name val="Times New Roman"/>
      <charset val="134"/>
    </font>
    <font>
      <sz val="14"/>
      <name val="Times New Roman"/>
      <charset val="134"/>
    </font>
    <font>
      <sz val="18"/>
      <color indexed="8"/>
      <name val="Times New Roman"/>
      <charset val="134"/>
    </font>
    <font>
      <sz val="11"/>
      <color indexed="8"/>
      <name val="仿宋_GB2312"/>
      <charset val="134"/>
    </font>
    <font>
      <sz val="12"/>
      <color indexed="8"/>
      <name val="黑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0"/>
      <name val="仿宋_GB2312"/>
      <charset val="134"/>
    </font>
    <font>
      <sz val="16"/>
      <color theme="1"/>
      <name val="仿宋_GB2312"/>
      <charset val="134"/>
    </font>
    <font>
      <sz val="16"/>
      <name val="Times New Roman"/>
      <charset val="134"/>
    </font>
    <font>
      <b/>
      <sz val="12"/>
      <name val="黑体"/>
      <charset val="134"/>
    </font>
    <font>
      <sz val="11"/>
      <color rgb="FF000000"/>
      <name val="仿宋_GB2312"/>
      <charset val="134"/>
    </font>
    <font>
      <sz val="20"/>
      <color rgb="FF000000"/>
      <name val="方正小标宋简体"/>
      <charset val="134"/>
    </font>
    <font>
      <sz val="20"/>
      <color indexed="8"/>
      <name val="Times New Roman"/>
      <charset val="134"/>
    </font>
    <font>
      <sz val="10"/>
      <color indexed="8"/>
      <name val="Times New Roman"/>
      <charset val="134"/>
    </font>
    <font>
      <b/>
      <sz val="11"/>
      <name val="宋体"/>
      <charset val="134"/>
    </font>
    <font>
      <b/>
      <sz val="11"/>
      <color indexed="8"/>
      <name val="仿宋_GB2312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name val="Times New Roman"/>
      <charset val="134"/>
    </font>
    <font>
      <sz val="9"/>
      <name val="仿宋_GB2312"/>
      <charset val="134"/>
    </font>
    <font>
      <sz val="12"/>
      <color indexed="8"/>
      <name val="仿宋_GB2312"/>
      <charset val="134"/>
    </font>
    <font>
      <sz val="24"/>
      <name val="Times New Roman"/>
      <charset val="134"/>
    </font>
    <font>
      <sz val="9"/>
      <color indexed="8"/>
      <name val="宋体"/>
      <charset val="134"/>
    </font>
    <font>
      <sz val="12"/>
      <color rgb="FF000000"/>
      <name val="仿宋_GB2312"/>
      <charset val="134"/>
    </font>
    <font>
      <sz val="12"/>
      <color indexed="10"/>
      <name val="Times New Roman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20"/>
      <name val="宋体"/>
      <charset val="134"/>
    </font>
    <font>
      <sz val="11"/>
      <color indexed="62"/>
      <name val="Calibri"/>
      <charset val="134"/>
    </font>
    <font>
      <sz val="11"/>
      <color indexed="8"/>
      <name val="Calibri"/>
      <charset val="134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Geneva"/>
      <charset val="134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6"/>
      <name val="Calibri"/>
      <charset val="134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9"/>
      <name val="Calibri"/>
      <charset val="134"/>
    </font>
    <font>
      <b/>
      <sz val="13"/>
      <color indexed="56"/>
      <name val="Calibri"/>
      <charset val="134"/>
    </font>
    <font>
      <sz val="11"/>
      <color rgb="FFFF0000"/>
      <name val="宋体"/>
      <charset val="134"/>
      <scheme val="minor"/>
    </font>
    <font>
      <sz val="9"/>
      <color theme="1"/>
      <name val="Segoe UI"/>
      <charset val="134"/>
    </font>
    <font>
      <b/>
      <sz val="11"/>
      <color indexed="52"/>
      <name val="Calibri"/>
      <charset val="134"/>
    </font>
    <font>
      <sz val="11"/>
      <color indexed="20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sz val="11"/>
      <color indexed="60"/>
      <name val="Calibri"/>
      <charset val="134"/>
    </font>
    <font>
      <b/>
      <sz val="15"/>
      <color indexed="56"/>
      <name val="Calibri"/>
      <charset val="134"/>
    </font>
    <font>
      <sz val="11"/>
      <color indexed="52"/>
      <name val="Calibri"/>
      <charset val="134"/>
    </font>
    <font>
      <b/>
      <sz val="11"/>
      <color theme="0"/>
      <name val="宋体"/>
      <charset val="134"/>
      <scheme val="minor"/>
    </font>
    <font>
      <sz val="7"/>
      <name val="Small Fonts"/>
      <charset val="134"/>
    </font>
    <font>
      <sz val="10"/>
      <name val="Arial"/>
      <charset val="134"/>
    </font>
    <font>
      <b/>
      <sz val="11"/>
      <color indexed="63"/>
      <name val="Calibri"/>
      <charset val="134"/>
    </font>
    <font>
      <sz val="9"/>
      <color indexed="8"/>
      <name val="Arial"/>
      <charset val="134"/>
    </font>
    <font>
      <sz val="11"/>
      <color rgb="FF3F3F76"/>
      <name val="宋体"/>
      <charset val="134"/>
      <scheme val="minor"/>
    </font>
    <font>
      <b/>
      <sz val="9"/>
      <color indexed="8"/>
      <name val="Arial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Courier"/>
      <charset val="134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MS Sans Serif"/>
      <charset val="134"/>
    </font>
    <font>
      <sz val="20"/>
      <name val="方正小标宋简体"/>
      <charset val="134"/>
    </font>
    <font>
      <b/>
      <sz val="11"/>
      <color indexed="8"/>
      <name val="黑体"/>
      <charset val="134"/>
    </font>
    <font>
      <b/>
      <sz val="12"/>
      <color indexed="8"/>
      <name val="黑体"/>
      <charset val="134"/>
    </font>
    <font>
      <sz val="20"/>
      <color rgb="FF000000"/>
      <name val="Times New Roman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indexed="10"/>
      <name val="黑体"/>
      <charset val="134"/>
    </font>
  </fonts>
  <fills count="7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24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75" fillId="14" borderId="25" applyNumberFormat="0" applyAlignment="0" applyProtection="0">
      <alignment vertical="center"/>
    </xf>
    <xf numFmtId="0" fontId="77" fillId="22" borderId="23" applyNumberFormat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4" fillId="18" borderId="0" applyNumberFormat="0" applyBorder="0" applyAlignment="0" applyProtection="0"/>
    <xf numFmtId="0" fontId="67" fillId="10" borderId="0" applyNumberFormat="0" applyBorder="0" applyAlignment="0" applyProtection="0">
      <alignment vertical="center"/>
    </xf>
    <xf numFmtId="0" fontId="70" fillId="14" borderId="2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31" borderId="26" applyNumberFormat="0" applyFont="0" applyAlignment="0" applyProtection="0">
      <alignment vertical="center"/>
    </xf>
    <xf numFmtId="0" fontId="0" fillId="0" borderId="0"/>
    <xf numFmtId="0" fontId="71" fillId="32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" fillId="0" borderId="0"/>
    <xf numFmtId="0" fontId="8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8" fillId="0" borderId="0"/>
    <xf numFmtId="0" fontId="66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89" fillId="14" borderId="25" applyNumberFormat="0" applyAlignment="0" applyProtection="0">
      <alignment vertical="center"/>
    </xf>
    <xf numFmtId="0" fontId="88" fillId="14" borderId="23" applyNumberFormat="0" applyAlignment="0" applyProtection="0">
      <alignment vertical="center"/>
    </xf>
    <xf numFmtId="0" fontId="73" fillId="17" borderId="24" applyNumberFormat="0" applyAlignment="0" applyProtection="0"/>
    <xf numFmtId="0" fontId="90" fillId="41" borderId="2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91" fillId="0" borderId="30" applyNumberFormat="0" applyFill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85" fillId="0" borderId="27" applyNumberFormat="0" applyFill="0" applyAlignment="0" applyProtection="0">
      <alignment vertical="center"/>
    </xf>
    <xf numFmtId="0" fontId="87" fillId="36" borderId="0" applyNumberFormat="0" applyBorder="0" applyAlignment="0" applyProtection="0">
      <alignment vertical="center"/>
    </xf>
    <xf numFmtId="0" fontId="92" fillId="0" borderId="31" applyNumberFormat="0" applyFill="0" applyAlignment="0" applyProtection="0"/>
    <xf numFmtId="0" fontId="0" fillId="43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93" fillId="0" borderId="30" applyNumberFormat="0" applyFill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75" fillId="14" borderId="25" applyNumberFormat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0" fillId="14" borderId="23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5" fillId="49" borderId="0" applyNumberFormat="0" applyBorder="0" applyAlignment="0" applyProtection="0">
      <alignment vertical="center"/>
    </xf>
    <xf numFmtId="0" fontId="74" fillId="16" borderId="0" applyNumberFormat="0" applyBorder="0" applyAlignment="0" applyProtection="0"/>
    <xf numFmtId="0" fontId="74" fillId="23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78" fillId="0" borderId="0"/>
    <xf numFmtId="0" fontId="78" fillId="0" borderId="0"/>
    <xf numFmtId="0" fontId="74" fillId="50" borderId="0" applyNumberFormat="0" applyBorder="0" applyAlignment="0" applyProtection="0"/>
    <xf numFmtId="0" fontId="74" fillId="17" borderId="0" applyNumberFormat="0" applyBorder="0" applyAlignment="0" applyProtection="0"/>
    <xf numFmtId="0" fontId="6" fillId="0" borderId="0"/>
    <xf numFmtId="0" fontId="78" fillId="0" borderId="0"/>
    <xf numFmtId="0" fontId="74" fillId="51" borderId="0" applyNumberFormat="0" applyBorder="0" applyAlignment="0" applyProtection="0"/>
    <xf numFmtId="0" fontId="0" fillId="42" borderId="0" applyNumberFormat="0" applyBorder="0" applyAlignment="0" applyProtection="0">
      <alignment vertical="center"/>
    </xf>
    <xf numFmtId="0" fontId="96" fillId="0" borderId="32" applyNumberFormat="0" applyFill="0" applyAlignment="0" applyProtection="0"/>
    <xf numFmtId="0" fontId="0" fillId="43" borderId="0" applyNumberFormat="0" applyBorder="0" applyAlignment="0" applyProtection="0">
      <alignment vertical="center"/>
    </xf>
    <xf numFmtId="0" fontId="6" fillId="0" borderId="0"/>
    <xf numFmtId="0" fontId="0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4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74" fillId="18" borderId="0" applyNumberFormat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74" fillId="52" borderId="0" applyNumberFormat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74" fillId="55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95" fillId="56" borderId="0" applyNumberFormat="0" applyBorder="0" applyAlignment="0" applyProtection="0"/>
    <xf numFmtId="0" fontId="0" fillId="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95" fillId="57" borderId="0" applyNumberFormat="0" applyBorder="0" applyAlignment="0" applyProtection="0"/>
    <xf numFmtId="0" fontId="6" fillId="0" borderId="0"/>
    <xf numFmtId="0" fontId="95" fillId="53" borderId="0" applyNumberFormat="0" applyBorder="0" applyAlignment="0" applyProtection="0"/>
    <xf numFmtId="0" fontId="7" fillId="0" borderId="0"/>
    <xf numFmtId="0" fontId="95" fillId="54" borderId="0" applyNumberFormat="0" applyBorder="0" applyAlignment="0" applyProtection="0"/>
    <xf numFmtId="0" fontId="98" fillId="0" borderId="0"/>
    <xf numFmtId="0" fontId="95" fillId="58" borderId="0" applyNumberFormat="0" applyBorder="0" applyAlignment="0" applyProtection="0"/>
    <xf numFmtId="0" fontId="71" fillId="15" borderId="0" applyNumberFormat="0" applyBorder="0" applyAlignment="0" applyProtection="0">
      <alignment vertical="center"/>
    </xf>
    <xf numFmtId="0" fontId="95" fillId="59" borderId="0" applyNumberFormat="0" applyBorder="0" applyAlignment="0" applyProtection="0"/>
    <xf numFmtId="0" fontId="71" fillId="15" borderId="0" applyNumberFormat="0" applyBorder="0" applyAlignment="0" applyProtection="0">
      <alignment vertical="center"/>
    </xf>
    <xf numFmtId="0" fontId="95" fillId="48" borderId="0" applyNumberFormat="0" applyBorder="0" applyAlignment="0" applyProtection="0"/>
    <xf numFmtId="0" fontId="92" fillId="0" borderId="0" applyNumberFormat="0" applyFill="0" applyBorder="0" applyAlignment="0" applyProtection="0"/>
    <xf numFmtId="0" fontId="71" fillId="60" borderId="0" applyNumberFormat="0" applyBorder="0" applyAlignment="0" applyProtection="0">
      <alignment vertical="center"/>
    </xf>
    <xf numFmtId="0" fontId="71" fillId="60" borderId="0" applyNumberFormat="0" applyBorder="0" applyAlignment="0" applyProtection="0">
      <alignment vertical="center"/>
    </xf>
    <xf numFmtId="0" fontId="7" fillId="0" borderId="0"/>
    <xf numFmtId="0" fontId="71" fillId="32" borderId="0" applyNumberFormat="0" applyBorder="0" applyAlignment="0" applyProtection="0">
      <alignment vertical="center"/>
    </xf>
    <xf numFmtId="0" fontId="71" fillId="63" borderId="0" applyNumberFormat="0" applyBorder="0" applyAlignment="0" applyProtection="0">
      <alignment vertical="center"/>
    </xf>
    <xf numFmtId="0" fontId="71" fillId="63" borderId="0" applyNumberFormat="0" applyBorder="0" applyAlignment="0" applyProtection="0">
      <alignment vertical="center"/>
    </xf>
    <xf numFmtId="0" fontId="104" fillId="64" borderId="0" applyNumberFormat="0" applyBorder="0" applyAlignment="0" applyProtection="0"/>
    <xf numFmtId="0" fontId="71" fillId="65" borderId="0" applyNumberFormat="0" applyBorder="0" applyAlignment="0" applyProtection="0">
      <alignment vertical="center"/>
    </xf>
    <xf numFmtId="0" fontId="71" fillId="65" borderId="0" applyNumberFormat="0" applyBorder="0" applyAlignment="0" applyProtection="0">
      <alignment vertical="center"/>
    </xf>
    <xf numFmtId="0" fontId="71" fillId="66" borderId="0" applyNumberFormat="0" applyBorder="0" applyAlignment="0" applyProtection="0">
      <alignment vertical="center"/>
    </xf>
    <xf numFmtId="0" fontId="71" fillId="66" borderId="0" applyNumberFormat="0" applyBorder="0" applyAlignment="0" applyProtection="0">
      <alignment vertical="center"/>
    </xf>
    <xf numFmtId="0" fontId="71" fillId="67" borderId="0" applyNumberFormat="0" applyBorder="0" applyAlignment="0" applyProtection="0">
      <alignment vertical="center"/>
    </xf>
    <xf numFmtId="0" fontId="71" fillId="67" borderId="0" applyNumberFormat="0" applyBorder="0" applyAlignment="0" applyProtection="0">
      <alignment vertical="center"/>
    </xf>
    <xf numFmtId="0" fontId="95" fillId="68" borderId="0" applyNumberFormat="0" applyBorder="0" applyAlignment="0" applyProtection="0"/>
    <xf numFmtId="0" fontId="95" fillId="69" borderId="0" applyNumberFormat="0" applyBorder="0" applyAlignment="0" applyProtection="0"/>
    <xf numFmtId="0" fontId="95" fillId="58" borderId="0" applyNumberFormat="0" applyBorder="0" applyAlignment="0" applyProtection="0"/>
    <xf numFmtId="0" fontId="95" fillId="59" borderId="0" applyNumberFormat="0" applyBorder="0" applyAlignment="0" applyProtection="0"/>
    <xf numFmtId="0" fontId="95" fillId="61" borderId="0" applyNumberFormat="0" applyBorder="0" applyAlignment="0" applyProtection="0"/>
    <xf numFmtId="0" fontId="100" fillId="16" borderId="0" applyNumberFormat="0" applyBorder="0" applyAlignment="0" applyProtection="0"/>
    <xf numFmtId="0" fontId="99" fillId="2" borderId="24" applyNumberFormat="0" applyAlignment="0" applyProtection="0"/>
    <xf numFmtId="0" fontId="101" fillId="62" borderId="33" applyNumberFormat="0" applyAlignment="0" applyProtection="0"/>
    <xf numFmtId="0" fontId="71" fillId="30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/>
    <xf numFmtId="0" fontId="0" fillId="0" borderId="0">
      <alignment vertical="center"/>
    </xf>
    <xf numFmtId="0" fontId="103" fillId="23" borderId="0" applyNumberFormat="0" applyBorder="0" applyAlignment="0" applyProtection="0"/>
    <xf numFmtId="0" fontId="105" fillId="0" borderId="34" applyNumberFormat="0" applyFill="0" applyAlignment="0" applyProtection="0"/>
    <xf numFmtId="0" fontId="107" fillId="41" borderId="29" applyNumberFormat="0" applyAlignment="0" applyProtection="0">
      <alignment vertical="center"/>
    </xf>
    <xf numFmtId="0" fontId="106" fillId="0" borderId="35" applyNumberFormat="0" applyFill="0" applyAlignment="0" applyProtection="0"/>
    <xf numFmtId="37" fontId="108" fillId="0" borderId="0"/>
    <xf numFmtId="0" fontId="0" fillId="0" borderId="0"/>
    <xf numFmtId="0" fontId="109" fillId="70" borderId="36" applyNumberFormat="0" applyFont="0" applyAlignment="0" applyProtection="0"/>
    <xf numFmtId="0" fontId="110" fillId="2" borderId="37" applyNumberFormat="0" applyAlignment="0" applyProtection="0"/>
    <xf numFmtId="0" fontId="111" fillId="4" borderId="0">
      <alignment horizontal="left" vertical="center"/>
    </xf>
    <xf numFmtId="0" fontId="112" fillId="22" borderId="23" applyNumberFormat="0" applyAlignment="0" applyProtection="0">
      <alignment vertical="center"/>
    </xf>
    <xf numFmtId="0" fontId="113" fillId="4" borderId="0">
      <alignment horizontal="left" vertical="center"/>
    </xf>
    <xf numFmtId="0" fontId="112" fillId="22" borderId="23" applyNumberFormat="0" applyAlignment="0" applyProtection="0">
      <alignment vertical="center"/>
    </xf>
    <xf numFmtId="0" fontId="113" fillId="4" borderId="0">
      <alignment horizontal="left" vertical="center"/>
    </xf>
    <xf numFmtId="0" fontId="113" fillId="4" borderId="0">
      <alignment horizontal="left" vertical="center"/>
    </xf>
    <xf numFmtId="0" fontId="0" fillId="0" borderId="0"/>
    <xf numFmtId="0" fontId="114" fillId="0" borderId="0" applyNumberFormat="0" applyFill="0" applyBorder="0" applyAlignment="0" applyProtection="0"/>
    <xf numFmtId="0" fontId="115" fillId="0" borderId="38" applyNumberFormat="0" applyFill="0" applyAlignment="0" applyProtection="0"/>
    <xf numFmtId="0" fontId="11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8" fillId="24" borderId="0" applyNumberFormat="0" applyBorder="0" applyAlignment="0" applyProtection="0">
      <alignment vertical="center"/>
    </xf>
    <xf numFmtId="0" fontId="118" fillId="24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109" fillId="0" borderId="0"/>
    <xf numFmtId="0" fontId="6" fillId="0" borderId="0">
      <alignment vertical="center"/>
    </xf>
    <xf numFmtId="0" fontId="6" fillId="0" borderId="0">
      <alignment vertical="center"/>
    </xf>
    <xf numFmtId="0" fontId="71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9" fillId="0" borderId="0" applyNumberFormat="0" applyFont="0" applyFill="0" applyBorder="0" applyAlignment="0" applyProtection="0"/>
    <xf numFmtId="0" fontId="0" fillId="0" borderId="0">
      <alignment vertical="center"/>
    </xf>
    <xf numFmtId="0" fontId="0" fillId="31" borderId="26" applyNumberFormat="0" applyFont="0" applyAlignment="0" applyProtection="0">
      <alignment vertical="center"/>
    </xf>
    <xf numFmtId="0" fontId="0" fillId="0" borderId="0">
      <alignment vertical="center"/>
    </xf>
    <xf numFmtId="0" fontId="0" fillId="31" borderId="2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7" fillId="0" borderId="0"/>
    <xf numFmtId="0" fontId="6" fillId="0" borderId="0"/>
    <xf numFmtId="0" fontId="6" fillId="0" borderId="0"/>
    <xf numFmtId="0" fontId="6" fillId="0" borderId="0">
      <alignment vertical="center"/>
    </xf>
    <xf numFmtId="0" fontId="119" fillId="36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119" fillId="36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121" fillId="0" borderId="27" applyNumberFormat="0" applyFill="0" applyAlignment="0" applyProtection="0">
      <alignment vertical="center"/>
    </xf>
    <xf numFmtId="0" fontId="121" fillId="0" borderId="27" applyNumberFormat="0" applyFill="0" applyAlignment="0" applyProtection="0">
      <alignment vertical="center"/>
    </xf>
    <xf numFmtId="0" fontId="107" fillId="41" borderId="29" applyNumberFormat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93" fillId="0" borderId="30" applyNumberFormat="0" applyFill="0" applyAlignment="0" applyProtection="0">
      <alignment vertical="center"/>
    </xf>
    <xf numFmtId="0" fontId="123" fillId="0" borderId="0"/>
    <xf numFmtId="177" fontId="6" fillId="0" borderId="0" applyFont="0" applyFill="0" applyBorder="0" applyAlignment="0" applyProtection="0"/>
    <xf numFmtId="4" fontId="123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1" fillId="46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120" fillId="0" borderId="0"/>
    <xf numFmtId="0" fontId="14" fillId="0" borderId="0"/>
  </cellStyleXfs>
  <cellXfs count="574">
    <xf numFmtId="0" fontId="0" fillId="0" borderId="0" xfId="0">
      <alignment vertical="center"/>
    </xf>
    <xf numFmtId="0" fontId="0" fillId="0" borderId="0" xfId="208" applyFont="1" applyFill="1" applyBorder="1" applyAlignment="1">
      <alignment vertical="center" wrapText="1"/>
    </xf>
    <xf numFmtId="179" fontId="0" fillId="0" borderId="0" xfId="212" applyNumberFormat="1" applyFont="1" applyFill="1" applyBorder="1" applyAlignment="1">
      <alignment vertical="center" wrapText="1"/>
    </xf>
    <xf numFmtId="0" fontId="0" fillId="0" borderId="0" xfId="212" applyFont="1" applyFill="1" applyBorder="1" applyAlignment="1">
      <alignment vertical="center" wrapText="1"/>
    </xf>
    <xf numFmtId="0" fontId="0" fillId="0" borderId="0" xfId="208" applyFont="1" applyFill="1" applyBorder="1" applyAlignment="1">
      <alignment vertical="center"/>
    </xf>
    <xf numFmtId="181" fontId="0" fillId="0" borderId="0" xfId="208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208" applyFont="1" applyFill="1" applyAlignment="1">
      <alignment horizontal="center" vertical="center" wrapText="1"/>
    </xf>
    <xf numFmtId="0" fontId="2" fillId="0" borderId="0" xfId="208" applyFont="1" applyFill="1" applyBorder="1" applyAlignment="1">
      <alignment horizontal="center" vertical="center" wrapText="1"/>
    </xf>
    <xf numFmtId="181" fontId="2" fillId="0" borderId="0" xfId="208" applyNumberFormat="1" applyFont="1" applyFill="1" applyBorder="1" applyAlignment="1">
      <alignment horizontal="center" vertical="center" wrapText="1"/>
    </xf>
    <xf numFmtId="0" fontId="0" fillId="0" borderId="0" xfId="208" applyFont="1" applyFill="1" applyAlignment="1">
      <alignment horizontal="center" vertical="center"/>
    </xf>
    <xf numFmtId="0" fontId="0" fillId="0" borderId="0" xfId="208" applyFont="1" applyFill="1" applyAlignment="1">
      <alignment vertical="center"/>
    </xf>
    <xf numFmtId="49" fontId="3" fillId="0" borderId="1" xfId="212" applyNumberFormat="1" applyFont="1" applyFill="1" applyBorder="1" applyAlignment="1">
      <alignment horizontal="center" vertical="center" wrapText="1"/>
    </xf>
    <xf numFmtId="179" fontId="3" fillId="0" borderId="1" xfId="212" applyNumberFormat="1" applyFont="1" applyFill="1" applyBorder="1" applyAlignment="1">
      <alignment horizontal="center" vertical="center" wrapText="1"/>
    </xf>
    <xf numFmtId="0" fontId="4" fillId="2" borderId="1" xfId="212" applyNumberFormat="1" applyFont="1" applyFill="1" applyBorder="1" applyAlignment="1">
      <alignment horizontal="center" vertical="center" wrapText="1"/>
    </xf>
    <xf numFmtId="180" fontId="5" fillId="2" borderId="1" xfId="212" applyNumberFormat="1" applyFont="1" applyFill="1" applyBorder="1" applyAlignment="1">
      <alignment horizontal="center" vertical="center" wrapText="1"/>
    </xf>
    <xf numFmtId="183" fontId="5" fillId="2" borderId="1" xfId="212" applyNumberFormat="1" applyFont="1" applyFill="1" applyBorder="1" applyAlignment="1">
      <alignment horizontal="center" vertical="center" wrapText="1"/>
    </xf>
    <xf numFmtId="185" fontId="5" fillId="2" borderId="1" xfId="212" applyNumberFormat="1" applyFont="1" applyFill="1" applyBorder="1" applyAlignment="1">
      <alignment horizontal="center" vertical="center" wrapText="1"/>
    </xf>
    <xf numFmtId="181" fontId="5" fillId="2" borderId="1" xfId="212" applyNumberFormat="1" applyFont="1" applyFill="1" applyBorder="1" applyAlignment="1">
      <alignment horizontal="center" vertical="center" wrapText="1"/>
    </xf>
    <xf numFmtId="0" fontId="4" fillId="0" borderId="1" xfId="212" applyNumberFormat="1" applyFont="1" applyFill="1" applyBorder="1" applyAlignment="1">
      <alignment horizontal="center" vertical="center" wrapText="1"/>
    </xf>
    <xf numFmtId="180" fontId="4" fillId="0" borderId="1" xfId="212" applyNumberFormat="1" applyFont="1" applyFill="1" applyBorder="1" applyAlignment="1">
      <alignment horizontal="center" vertical="center" wrapText="1"/>
    </xf>
    <xf numFmtId="183" fontId="5" fillId="0" borderId="1" xfId="212" applyNumberFormat="1" applyFont="1" applyFill="1" applyBorder="1" applyAlignment="1">
      <alignment horizontal="center" vertical="center" wrapText="1"/>
    </xf>
    <xf numFmtId="185" fontId="4" fillId="0" borderId="1" xfId="212" applyNumberFormat="1" applyFont="1" applyFill="1" applyBorder="1" applyAlignment="1">
      <alignment horizontal="center" vertical="center" wrapText="1"/>
    </xf>
    <xf numFmtId="181" fontId="5" fillId="0" borderId="1" xfId="212" applyNumberFormat="1" applyFont="1" applyFill="1" applyBorder="1" applyAlignment="1">
      <alignment horizontal="center" vertical="center" wrapText="1"/>
    </xf>
    <xf numFmtId="0" fontId="6" fillId="0" borderId="0" xfId="212" applyFont="1" applyFill="1" applyBorder="1" applyAlignment="1">
      <alignment vertical="center" wrapText="1"/>
    </xf>
    <xf numFmtId="180" fontId="0" fillId="0" borderId="0" xfId="212" applyNumberFormat="1" applyFont="1" applyFill="1" applyBorder="1" applyAlignment="1">
      <alignment vertical="center" wrapText="1"/>
    </xf>
    <xf numFmtId="0" fontId="7" fillId="0" borderId="0" xfId="209" applyFont="1" applyFill="1" applyAlignment="1">
      <alignment vertical="center"/>
    </xf>
    <xf numFmtId="0" fontId="8" fillId="0" borderId="0" xfId="209" applyFont="1" applyFill="1" applyAlignment="1">
      <alignment vertical="center"/>
    </xf>
    <xf numFmtId="0" fontId="7" fillId="3" borderId="0" xfId="209" applyFont="1" applyFill="1" applyAlignment="1">
      <alignment vertical="center"/>
    </xf>
    <xf numFmtId="0" fontId="7" fillId="0" borderId="0" xfId="209" applyFont="1" applyFill="1" applyAlignment="1">
      <alignment horizontal="center" vertical="center"/>
    </xf>
    <xf numFmtId="0" fontId="0" fillId="0" borderId="0" xfId="187" applyFont="1" applyFill="1" applyBorder="1" applyAlignment="1">
      <alignment vertical="center"/>
    </xf>
    <xf numFmtId="0" fontId="9" fillId="0" borderId="0" xfId="209" applyFont="1" applyFill="1" applyAlignment="1">
      <alignment horizontal="center" vertical="center"/>
    </xf>
    <xf numFmtId="0" fontId="10" fillId="0" borderId="0" xfId="209" applyFont="1" applyFill="1" applyAlignment="1">
      <alignment vertical="center"/>
    </xf>
    <xf numFmtId="0" fontId="10" fillId="0" borderId="0" xfId="209" applyFont="1" applyFill="1" applyAlignment="1">
      <alignment horizontal="center" vertical="center"/>
    </xf>
    <xf numFmtId="0" fontId="10" fillId="0" borderId="0" xfId="209" applyFont="1" applyFill="1" applyAlignment="1">
      <alignment horizontal="right" vertical="center"/>
    </xf>
    <xf numFmtId="0" fontId="11" fillId="0" borderId="2" xfId="209" applyFont="1" applyFill="1" applyBorder="1" applyAlignment="1">
      <alignment horizontal="center" vertical="center"/>
    </xf>
    <xf numFmtId="0" fontId="12" fillId="0" borderId="2" xfId="209" applyFont="1" applyFill="1" applyBorder="1" applyAlignment="1">
      <alignment horizontal="center" vertical="center" wrapText="1"/>
    </xf>
    <xf numFmtId="0" fontId="13" fillId="0" borderId="2" xfId="209" applyFont="1" applyFill="1" applyBorder="1" applyAlignment="1">
      <alignment horizontal="center" vertical="center" wrapText="1"/>
    </xf>
    <xf numFmtId="0" fontId="12" fillId="0" borderId="3" xfId="209" applyFont="1" applyFill="1" applyBorder="1" applyAlignment="1">
      <alignment horizontal="center" vertical="center" wrapText="1"/>
    </xf>
    <xf numFmtId="0" fontId="12" fillId="0" borderId="4" xfId="209" applyFont="1" applyFill="1" applyBorder="1" applyAlignment="1">
      <alignment horizontal="center" vertical="center" wrapText="1"/>
    </xf>
    <xf numFmtId="0" fontId="12" fillId="0" borderId="5" xfId="209" applyFont="1" applyFill="1" applyBorder="1" applyAlignment="1">
      <alignment horizontal="center" vertical="center" wrapText="1"/>
    </xf>
    <xf numFmtId="0" fontId="11" fillId="0" borderId="6" xfId="209" applyFont="1" applyFill="1" applyBorder="1" applyAlignment="1">
      <alignment horizontal="center" vertical="center"/>
    </xf>
    <xf numFmtId="0" fontId="12" fillId="0" borderId="6" xfId="209" applyFont="1" applyFill="1" applyBorder="1" applyAlignment="1">
      <alignment horizontal="center" vertical="center" wrapText="1"/>
    </xf>
    <xf numFmtId="0" fontId="13" fillId="0" borderId="6" xfId="209" applyFont="1" applyFill="1" applyBorder="1" applyAlignment="1">
      <alignment horizontal="center" vertical="center" wrapText="1"/>
    </xf>
    <xf numFmtId="0" fontId="12" fillId="0" borderId="1" xfId="209" applyFont="1" applyFill="1" applyBorder="1" applyAlignment="1">
      <alignment horizontal="center" vertical="center" wrapText="1"/>
    </xf>
    <xf numFmtId="0" fontId="13" fillId="0" borderId="1" xfId="209" applyFont="1" applyFill="1" applyBorder="1" applyAlignment="1">
      <alignment horizontal="center" vertical="center" wrapText="1"/>
    </xf>
    <xf numFmtId="0" fontId="14" fillId="0" borderId="1" xfId="209" applyFont="1" applyFill="1" applyBorder="1" applyAlignment="1">
      <alignment horizontal="center" vertical="center"/>
    </xf>
    <xf numFmtId="0" fontId="15" fillId="0" borderId="1" xfId="209" applyFont="1" applyFill="1" applyBorder="1" applyAlignment="1">
      <alignment horizontal="center" vertical="center"/>
    </xf>
    <xf numFmtId="1" fontId="14" fillId="0" borderId="1" xfId="209" applyNumberFormat="1" applyFont="1" applyFill="1" applyBorder="1" applyAlignment="1">
      <alignment horizontal="center" vertical="center"/>
    </xf>
    <xf numFmtId="185" fontId="14" fillId="0" borderId="1" xfId="209" applyNumberFormat="1" applyFont="1" applyFill="1" applyBorder="1" applyAlignment="1">
      <alignment horizontal="center" vertical="center"/>
    </xf>
    <xf numFmtId="0" fontId="7" fillId="0" borderId="7" xfId="209" applyFont="1" applyFill="1" applyBorder="1" applyAlignment="1">
      <alignment horizontal="left" vertical="center" wrapText="1"/>
    </xf>
    <xf numFmtId="0" fontId="7" fillId="0" borderId="0" xfId="209" applyFont="1" applyFill="1" applyBorder="1" applyAlignment="1">
      <alignment vertical="center"/>
    </xf>
    <xf numFmtId="0" fontId="7" fillId="0" borderId="0" xfId="209" applyFont="1" applyFill="1" applyBorder="1" applyAlignment="1">
      <alignment horizontal="center" vertical="center"/>
    </xf>
    <xf numFmtId="10" fontId="7" fillId="0" borderId="0" xfId="168" applyNumberFormat="1" applyFont="1" applyAlignment="1">
      <alignment vertical="center"/>
    </xf>
    <xf numFmtId="185" fontId="7" fillId="0" borderId="0" xfId="209" applyNumberFormat="1" applyFont="1" applyFill="1" applyAlignment="1">
      <alignment horizontal="center" vertical="center"/>
    </xf>
    <xf numFmtId="1" fontId="7" fillId="0" borderId="0" xfId="209" applyNumberFormat="1" applyFont="1" applyFill="1" applyAlignment="1">
      <alignment vertical="center"/>
    </xf>
    <xf numFmtId="185" fontId="7" fillId="0" borderId="0" xfId="209" applyNumberFormat="1" applyFont="1" applyFill="1" applyAlignment="1">
      <alignment vertical="center"/>
    </xf>
    <xf numFmtId="181" fontId="7" fillId="0" borderId="0" xfId="168" applyNumberFormat="1" applyFont="1" applyAlignment="1">
      <alignment horizontal="center" vertical="center"/>
    </xf>
    <xf numFmtId="181" fontId="7" fillId="0" borderId="0" xfId="168" applyNumberFormat="1" applyFont="1" applyAlignment="1">
      <alignment vertical="center"/>
    </xf>
    <xf numFmtId="0" fontId="16" fillId="0" borderId="0" xfId="209" applyFont="1" applyFill="1" applyAlignment="1">
      <alignment vertical="center"/>
    </xf>
    <xf numFmtId="9" fontId="8" fillId="0" borderId="0" xfId="28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195" applyFont="1" applyFill="1" applyBorder="1" applyAlignment="1">
      <alignment horizontal="center" vertical="center"/>
    </xf>
    <xf numFmtId="0" fontId="14" fillId="0" borderId="0" xfId="195" applyFont="1" applyFill="1" applyAlignment="1">
      <alignment vertical="center"/>
    </xf>
    <xf numFmtId="0" fontId="17" fillId="0" borderId="8" xfId="195" applyFont="1" applyFill="1" applyBorder="1" applyAlignment="1">
      <alignment horizontal="right" vertical="center"/>
    </xf>
    <xf numFmtId="186" fontId="14" fillId="0" borderId="1" xfId="195" applyNumberFormat="1" applyFont="1" applyFill="1" applyBorder="1" applyAlignment="1">
      <alignment horizontal="center" vertical="center"/>
    </xf>
    <xf numFmtId="0" fontId="14" fillId="0" borderId="1" xfId="195" applyFont="1" applyFill="1" applyBorder="1" applyAlignment="1">
      <alignment horizontal="center" vertical="center"/>
    </xf>
    <xf numFmtId="0" fontId="14" fillId="0" borderId="2" xfId="195" applyFont="1" applyFill="1" applyBorder="1" applyAlignment="1">
      <alignment horizontal="center" vertical="center" wrapText="1"/>
    </xf>
    <xf numFmtId="0" fontId="14" fillId="0" borderId="1" xfId="195" applyFont="1" applyFill="1" applyBorder="1" applyAlignment="1">
      <alignment horizontal="center" vertical="center" wrapText="1"/>
    </xf>
    <xf numFmtId="0" fontId="18" fillId="0" borderId="1" xfId="195" applyFont="1" applyFill="1" applyBorder="1" applyAlignment="1">
      <alignment horizontal="center" vertical="center" wrapText="1"/>
    </xf>
    <xf numFmtId="0" fontId="14" fillId="0" borderId="6" xfId="195" applyFont="1" applyFill="1" applyBorder="1" applyAlignment="1">
      <alignment horizontal="center" vertical="center" wrapText="1"/>
    </xf>
    <xf numFmtId="0" fontId="19" fillId="0" borderId="1" xfId="195" applyFont="1" applyFill="1" applyBorder="1" applyAlignment="1">
      <alignment horizontal="center" vertical="center" wrapText="1"/>
    </xf>
    <xf numFmtId="0" fontId="20" fillId="0" borderId="1" xfId="195" applyFont="1" applyFill="1" applyBorder="1" applyAlignment="1">
      <alignment horizontal="left" vertical="center"/>
    </xf>
    <xf numFmtId="185" fontId="21" fillId="0" borderId="1" xfId="228" applyNumberFormat="1" applyFont="1" applyFill="1" applyBorder="1" applyAlignment="1">
      <alignment horizontal="right" vertical="center"/>
    </xf>
    <xf numFmtId="185" fontId="19" fillId="0" borderId="1" xfId="228" applyNumberFormat="1" applyFont="1" applyFill="1" applyBorder="1" applyAlignment="1">
      <alignment vertical="center"/>
    </xf>
    <xf numFmtId="176" fontId="20" fillId="0" borderId="1" xfId="195" applyNumberFormat="1" applyFont="1" applyFill="1" applyBorder="1" applyAlignment="1">
      <alignment vertical="center"/>
    </xf>
    <xf numFmtId="176" fontId="20" fillId="0" borderId="1" xfId="195" applyNumberFormat="1" applyFont="1" applyFill="1" applyBorder="1" applyAlignment="1">
      <alignment horizontal="left" vertical="center"/>
    </xf>
    <xf numFmtId="176" fontId="20" fillId="0" borderId="5" xfId="195" applyNumberFormat="1" applyFont="1" applyFill="1" applyBorder="1" applyAlignment="1">
      <alignment vertical="center"/>
    </xf>
    <xf numFmtId="183" fontId="19" fillId="0" borderId="1" xfId="228" applyNumberFormat="1" applyFont="1" applyFill="1" applyBorder="1" applyAlignment="1">
      <alignment vertical="center"/>
    </xf>
    <xf numFmtId="185" fontId="21" fillId="0" borderId="1" xfId="228" applyNumberFormat="1" applyFont="1" applyFill="1" applyBorder="1" applyAlignment="1">
      <alignment vertical="center"/>
    </xf>
    <xf numFmtId="176" fontId="22" fillId="0" borderId="1" xfId="195" applyNumberFormat="1" applyFont="1" applyFill="1" applyBorder="1" applyAlignment="1">
      <alignment horizontal="center" vertical="center"/>
    </xf>
    <xf numFmtId="185" fontId="23" fillId="0" borderId="1" xfId="228" applyNumberFormat="1" applyFont="1" applyFill="1" applyBorder="1" applyAlignment="1">
      <alignment vertical="center"/>
    </xf>
    <xf numFmtId="176" fontId="20" fillId="0" borderId="2" xfId="195" applyNumberFormat="1" applyFont="1" applyFill="1" applyBorder="1" applyAlignment="1">
      <alignment vertical="center"/>
    </xf>
    <xf numFmtId="183" fontId="19" fillId="0" borderId="1" xfId="228" applyNumberFormat="1" applyFont="1" applyFill="1" applyBorder="1" applyAlignment="1">
      <alignment horizontal="right" vertical="center"/>
    </xf>
    <xf numFmtId="185" fontId="19" fillId="0" borderId="1" xfId="228" applyNumberFormat="1" applyFont="1" applyFill="1" applyBorder="1" applyAlignment="1">
      <alignment horizontal="right" vertical="center"/>
    </xf>
    <xf numFmtId="178" fontId="19" fillId="0" borderId="1" xfId="228" applyNumberFormat="1" applyFont="1" applyFill="1" applyBorder="1" applyAlignment="1">
      <alignment horizontal="right" vertical="center"/>
    </xf>
    <xf numFmtId="0" fontId="20" fillId="0" borderId="0" xfId="195" applyFont="1" applyFill="1" applyAlignment="1">
      <alignment horizontal="left" vertical="center" wrapText="1"/>
    </xf>
    <xf numFmtId="0" fontId="14" fillId="0" borderId="3" xfId="195" applyFont="1" applyFill="1" applyBorder="1" applyAlignment="1">
      <alignment horizontal="center" vertical="center"/>
    </xf>
    <xf numFmtId="0" fontId="14" fillId="0" borderId="4" xfId="195" applyFont="1" applyFill="1" applyBorder="1" applyAlignment="1">
      <alignment horizontal="center" vertical="center"/>
    </xf>
    <xf numFmtId="0" fontId="14" fillId="0" borderId="5" xfId="195" applyFont="1" applyFill="1" applyBorder="1" applyAlignment="1">
      <alignment horizontal="center" vertical="center"/>
    </xf>
    <xf numFmtId="0" fontId="19" fillId="0" borderId="3" xfId="195" applyFont="1" applyFill="1" applyBorder="1" applyAlignment="1">
      <alignment horizontal="center" vertical="center" wrapText="1"/>
    </xf>
    <xf numFmtId="183" fontId="23" fillId="0" borderId="1" xfId="228" applyNumberFormat="1" applyFont="1" applyFill="1" applyBorder="1" applyAlignment="1">
      <alignment vertical="center"/>
    </xf>
    <xf numFmtId="183" fontId="23" fillId="0" borderId="3" xfId="228" applyNumberFormat="1" applyFont="1" applyFill="1" applyBorder="1" applyAlignment="1">
      <alignment vertical="center"/>
    </xf>
    <xf numFmtId="178" fontId="19" fillId="0" borderId="2" xfId="228" applyNumberFormat="1" applyFont="1" applyFill="1" applyBorder="1" applyAlignment="1">
      <alignment vertical="center"/>
    </xf>
    <xf numFmtId="185" fontId="23" fillId="0" borderId="3" xfId="228" applyNumberFormat="1" applyFont="1" applyFill="1" applyBorder="1" applyAlignment="1">
      <alignment vertical="center"/>
    </xf>
    <xf numFmtId="0" fontId="14" fillId="0" borderId="2" xfId="195" applyFont="1" applyFill="1" applyBorder="1" applyAlignment="1">
      <alignment vertical="center"/>
    </xf>
    <xf numFmtId="0" fontId="14" fillId="0" borderId="9" xfId="195" applyFont="1" applyFill="1" applyBorder="1" applyAlignment="1">
      <alignment vertical="center"/>
    </xf>
    <xf numFmtId="0" fontId="14" fillId="0" borderId="9" xfId="195" applyFont="1" applyFill="1" applyBorder="1" applyAlignment="1">
      <alignment horizontal="center" vertical="center"/>
    </xf>
    <xf numFmtId="0" fontId="19" fillId="0" borderId="9" xfId="195" applyFont="1" applyFill="1" applyBorder="1" applyAlignment="1">
      <alignment horizontal="center" vertical="center" wrapText="1"/>
    </xf>
    <xf numFmtId="0" fontId="19" fillId="0" borderId="9" xfId="195" applyFont="1" applyFill="1" applyBorder="1" applyAlignment="1">
      <alignment horizontal="center"/>
    </xf>
    <xf numFmtId="176" fontId="19" fillId="0" borderId="9" xfId="195" applyNumberFormat="1" applyFont="1" applyFill="1" applyBorder="1" applyAlignment="1">
      <alignment vertical="center"/>
    </xf>
    <xf numFmtId="176" fontId="19" fillId="0" borderId="10" xfId="195" applyNumberFormat="1" applyFont="1" applyFill="1" applyBorder="1" applyAlignment="1">
      <alignment vertical="center"/>
    </xf>
    <xf numFmtId="176" fontId="23" fillId="0" borderId="10" xfId="195" applyNumberFormat="1" applyFont="1" applyFill="1" applyBorder="1" applyAlignment="1">
      <alignment vertical="center"/>
    </xf>
    <xf numFmtId="0" fontId="19" fillId="0" borderId="0" xfId="195" applyFont="1" applyFill="1" applyAlignment="1">
      <alignment vertical="center"/>
    </xf>
    <xf numFmtId="0" fontId="23" fillId="0" borderId="1" xfId="195" applyFont="1" applyFill="1" applyBorder="1" applyAlignment="1">
      <alignment vertical="center"/>
    </xf>
    <xf numFmtId="178" fontId="19" fillId="0" borderId="1" xfId="228" applyNumberFormat="1" applyFont="1" applyFill="1" applyBorder="1" applyAlignment="1">
      <alignment vertical="center"/>
    </xf>
    <xf numFmtId="0" fontId="0" fillId="0" borderId="0" xfId="186" applyFont="1" applyFill="1" applyAlignment="1">
      <alignment vertical="center"/>
    </xf>
    <xf numFmtId="49" fontId="24" fillId="4" borderId="0" xfId="188" applyNumberFormat="1" applyFont="1" applyFill="1" applyBorder="1" applyAlignment="1">
      <alignment horizontal="center" vertical="center" shrinkToFit="1"/>
    </xf>
    <xf numFmtId="49" fontId="25" fillId="4" borderId="0" xfId="188" applyNumberFormat="1" applyFont="1" applyFill="1" applyBorder="1" applyAlignment="1">
      <alignment horizontal="left" vertical="center" shrinkToFit="1"/>
    </xf>
    <xf numFmtId="49" fontId="25" fillId="4" borderId="0" xfId="188" applyNumberFormat="1" applyFont="1" applyFill="1" applyBorder="1" applyAlignment="1">
      <alignment horizontal="center" vertical="center" shrinkToFit="1"/>
    </xf>
    <xf numFmtId="49" fontId="25" fillId="4" borderId="0" xfId="188" applyNumberFormat="1" applyFont="1" applyFill="1" applyBorder="1" applyAlignment="1">
      <alignment horizontal="left" shrinkToFit="1"/>
    </xf>
    <xf numFmtId="185" fontId="26" fillId="0" borderId="0" xfId="211" applyNumberFormat="1" applyFont="1" applyFill="1" applyAlignment="1">
      <alignment horizontal="center" vertical="center"/>
    </xf>
    <xf numFmtId="0" fontId="27" fillId="0" borderId="2" xfId="211" applyNumberFormat="1" applyFont="1" applyFill="1" applyBorder="1" applyAlignment="1">
      <alignment horizontal="center" vertical="center"/>
    </xf>
    <xf numFmtId="0" fontId="27" fillId="0" borderId="3" xfId="211" applyNumberFormat="1" applyFont="1" applyFill="1" applyBorder="1" applyAlignment="1">
      <alignment horizontal="center" vertical="center"/>
    </xf>
    <xf numFmtId="0" fontId="27" fillId="0" borderId="4" xfId="211" applyNumberFormat="1" applyFont="1" applyFill="1" applyBorder="1" applyAlignment="1">
      <alignment horizontal="center" vertical="center"/>
    </xf>
    <xf numFmtId="0" fontId="27" fillId="0" borderId="5" xfId="211" applyNumberFormat="1" applyFont="1" applyFill="1" applyBorder="1" applyAlignment="1">
      <alignment horizontal="center" vertical="center"/>
    </xf>
    <xf numFmtId="185" fontId="27" fillId="0" borderId="2" xfId="211" applyNumberFormat="1" applyFont="1" applyFill="1" applyBorder="1" applyAlignment="1">
      <alignment horizontal="center" vertical="center"/>
    </xf>
    <xf numFmtId="0" fontId="27" fillId="0" borderId="6" xfId="211" applyNumberFormat="1" applyFont="1" applyFill="1" applyBorder="1" applyAlignment="1">
      <alignment horizontal="center" vertical="center"/>
    </xf>
    <xf numFmtId="185" fontId="27" fillId="0" borderId="6" xfId="211" applyNumberFormat="1" applyFont="1" applyFill="1" applyBorder="1" applyAlignment="1">
      <alignment horizontal="center" vertical="center"/>
    </xf>
    <xf numFmtId="49" fontId="28" fillId="4" borderId="1" xfId="188" applyNumberFormat="1" applyFont="1" applyFill="1" applyBorder="1" applyAlignment="1">
      <alignment horizontal="center" vertical="center" shrinkToFit="1"/>
    </xf>
    <xf numFmtId="180" fontId="11" fillId="4" borderId="11" xfId="188" applyNumberFormat="1" applyFont="1" applyFill="1" applyBorder="1" applyAlignment="1">
      <alignment horizontal="right" vertical="center" shrinkToFit="1"/>
    </xf>
    <xf numFmtId="0" fontId="19" fillId="0" borderId="1" xfId="26" applyNumberFormat="1" applyFont="1" applyFill="1" applyBorder="1" applyAlignment="1">
      <alignment horizontal="center" vertical="center"/>
    </xf>
    <xf numFmtId="49" fontId="20" fillId="0" borderId="1" xfId="26" applyNumberFormat="1" applyFont="1" applyFill="1" applyBorder="1" applyAlignment="1">
      <alignment vertical="center"/>
    </xf>
    <xf numFmtId="185" fontId="19" fillId="0" borderId="1" xfId="26" applyNumberFormat="1" applyFont="1" applyFill="1" applyBorder="1" applyAlignment="1">
      <alignment vertical="center"/>
    </xf>
    <xf numFmtId="185" fontId="19" fillId="0" borderId="1" xfId="227" applyNumberFormat="1" applyFont="1" applyFill="1" applyBorder="1" applyAlignment="1">
      <alignment vertical="center"/>
    </xf>
    <xf numFmtId="49" fontId="19" fillId="0" borderId="1" xfId="26" applyNumberFormat="1" applyFont="1" applyFill="1" applyBorder="1" applyAlignment="1">
      <alignment horizontal="center" vertical="center"/>
    </xf>
    <xf numFmtId="0" fontId="19" fillId="0" borderId="1" xfId="191" applyNumberFormat="1" applyFont="1" applyFill="1" applyBorder="1" applyAlignment="1">
      <alignment horizontal="center" vertical="center"/>
    </xf>
    <xf numFmtId="0" fontId="20" fillId="0" borderId="1" xfId="191" applyNumberFormat="1" applyFont="1" applyFill="1" applyBorder="1" applyAlignment="1">
      <alignment vertical="center"/>
    </xf>
    <xf numFmtId="0" fontId="29" fillId="0" borderId="0" xfId="210" applyNumberFormat="1" applyFont="1" applyFill="1" applyAlignment="1">
      <alignment horizontal="center" vertical="center"/>
    </xf>
    <xf numFmtId="0" fontId="30" fillId="0" borderId="0" xfId="210" applyNumberFormat="1" applyFont="1" applyFill="1" applyAlignment="1">
      <alignment horizontal="center" vertical="center"/>
    </xf>
    <xf numFmtId="0" fontId="6" fillId="0" borderId="0" xfId="210" applyNumberFormat="1" applyFont="1" applyFill="1" applyAlignment="1">
      <alignment horizontal="center" vertical="center"/>
    </xf>
    <xf numFmtId="0" fontId="6" fillId="0" borderId="0" xfId="210" applyNumberFormat="1" applyFont="1" applyFill="1" applyAlignment="1"/>
    <xf numFmtId="0" fontId="27" fillId="0" borderId="2" xfId="210" applyNumberFormat="1" applyFont="1" applyFill="1" applyBorder="1" applyAlignment="1">
      <alignment horizontal="center" vertical="center"/>
    </xf>
    <xf numFmtId="0" fontId="27" fillId="0" borderId="3" xfId="210" applyNumberFormat="1" applyFont="1" applyFill="1" applyBorder="1" applyAlignment="1">
      <alignment horizontal="center" vertical="center"/>
    </xf>
    <xf numFmtId="0" fontId="27" fillId="0" borderId="5" xfId="210" applyNumberFormat="1" applyFont="1" applyFill="1" applyBorder="1" applyAlignment="1">
      <alignment horizontal="center" vertical="center"/>
    </xf>
    <xf numFmtId="185" fontId="27" fillId="0" borderId="2" xfId="210" applyNumberFormat="1" applyFont="1" applyFill="1" applyBorder="1" applyAlignment="1">
      <alignment horizontal="center" vertical="center"/>
    </xf>
    <xf numFmtId="0" fontId="27" fillId="0" borderId="6" xfId="210" applyNumberFormat="1" applyFont="1" applyFill="1" applyBorder="1" applyAlignment="1">
      <alignment horizontal="center" vertical="center"/>
    </xf>
    <xf numFmtId="0" fontId="27" fillId="0" borderId="1" xfId="210" applyNumberFormat="1" applyFont="1" applyFill="1" applyBorder="1" applyAlignment="1">
      <alignment horizontal="center" vertical="center"/>
    </xf>
    <xf numFmtId="185" fontId="27" fillId="0" borderId="6" xfId="210" applyNumberFormat="1" applyFont="1" applyFill="1" applyBorder="1" applyAlignment="1">
      <alignment horizontal="center" vertical="center"/>
    </xf>
    <xf numFmtId="0" fontId="27" fillId="0" borderId="3" xfId="26" applyNumberFormat="1" applyFont="1" applyFill="1" applyBorder="1" applyAlignment="1">
      <alignment horizontal="center" vertical="center"/>
    </xf>
    <xf numFmtId="0" fontId="27" fillId="0" borderId="4" xfId="26" applyNumberFormat="1" applyFont="1" applyFill="1" applyBorder="1" applyAlignment="1">
      <alignment horizontal="center" vertical="center"/>
    </xf>
    <xf numFmtId="0" fontId="27" fillId="0" borderId="5" xfId="26" applyNumberFormat="1" applyFont="1" applyFill="1" applyBorder="1" applyAlignment="1">
      <alignment horizontal="center" vertical="center"/>
    </xf>
    <xf numFmtId="0" fontId="19" fillId="0" borderId="1" xfId="188" applyNumberFormat="1" applyFont="1" applyFill="1" applyBorder="1" applyAlignment="1">
      <alignment horizontal="center" vertical="center"/>
    </xf>
    <xf numFmtId="49" fontId="20" fillId="0" borderId="1" xfId="188" applyNumberFormat="1" applyFont="1" applyFill="1" applyBorder="1" applyAlignment="1">
      <alignment vertical="center"/>
    </xf>
    <xf numFmtId="186" fontId="12" fillId="0" borderId="1" xfId="195" applyNumberFormat="1" applyFont="1" applyFill="1" applyBorder="1" applyAlignment="1">
      <alignment horizontal="center" vertical="center"/>
    </xf>
    <xf numFmtId="0" fontId="19" fillId="0" borderId="1" xfId="195" applyFont="1" applyFill="1" applyBorder="1" applyAlignment="1">
      <alignment vertical="center"/>
    </xf>
    <xf numFmtId="0" fontId="19" fillId="0" borderId="1" xfId="86" applyFont="1" applyFill="1" applyBorder="1" applyAlignment="1">
      <alignment vertical="center"/>
    </xf>
    <xf numFmtId="178" fontId="23" fillId="0" borderId="1" xfId="228" applyNumberFormat="1" applyFont="1" applyFill="1" applyBorder="1" applyAlignment="1">
      <alignment vertical="center"/>
    </xf>
    <xf numFmtId="176" fontId="20" fillId="0" borderId="1" xfId="86" applyNumberFormat="1" applyFont="1" applyFill="1" applyBorder="1" applyAlignment="1">
      <alignment vertical="center"/>
    </xf>
    <xf numFmtId="0" fontId="12" fillId="0" borderId="1" xfId="195" applyFont="1" applyFill="1" applyBorder="1" applyAlignment="1">
      <alignment horizontal="center" vertical="center"/>
    </xf>
    <xf numFmtId="0" fontId="14" fillId="0" borderId="2" xfId="195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4" fillId="0" borderId="6" xfId="195" applyFont="1" applyFill="1" applyBorder="1" applyAlignment="1">
      <alignment horizontal="center" vertical="center"/>
    </xf>
    <xf numFmtId="0" fontId="0" fillId="0" borderId="0" xfId="148" applyFont="1" applyFill="1" applyAlignment="1">
      <alignment vertical="center"/>
    </xf>
    <xf numFmtId="0" fontId="31" fillId="0" borderId="0" xfId="26" applyNumberFormat="1" applyFont="1" applyFill="1" applyAlignment="1">
      <alignment horizontal="center" vertical="center" wrapText="1"/>
    </xf>
    <xf numFmtId="0" fontId="32" fillId="0" borderId="0" xfId="26" applyNumberFormat="1" applyFont="1" applyFill="1" applyAlignment="1">
      <alignment wrapText="1"/>
    </xf>
    <xf numFmtId="0" fontId="32" fillId="0" borderId="0" xfId="26" applyNumberFormat="1" applyFont="1" applyFill="1" applyAlignment="1">
      <alignment horizontal="center" vertical="center" wrapText="1"/>
    </xf>
    <xf numFmtId="49" fontId="32" fillId="0" borderId="0" xfId="26" applyNumberFormat="1" applyFont="1" applyFill="1" applyAlignment="1">
      <alignment horizontal="center" vertical="center" wrapText="1"/>
    </xf>
    <xf numFmtId="185" fontId="33" fillId="0" borderId="0" xfId="26" applyNumberFormat="1" applyFont="1" applyFill="1" applyAlignment="1">
      <alignment horizontal="center" vertical="center" wrapText="1"/>
    </xf>
    <xf numFmtId="180" fontId="34" fillId="0" borderId="0" xfId="188" applyNumberFormat="1" applyFont="1" applyFill="1" applyBorder="1" applyAlignment="1">
      <alignment horizontal="center" vertical="center" wrapText="1" shrinkToFit="1"/>
    </xf>
    <xf numFmtId="0" fontId="14" fillId="0" borderId="2" xfId="211" applyNumberFormat="1" applyFont="1" applyFill="1" applyBorder="1" applyAlignment="1">
      <alignment horizontal="center" vertical="center" wrapText="1"/>
    </xf>
    <xf numFmtId="0" fontId="14" fillId="0" borderId="3" xfId="211" applyNumberFormat="1" applyFont="1" applyFill="1" applyBorder="1" applyAlignment="1">
      <alignment horizontal="center" vertical="center" wrapText="1"/>
    </xf>
    <xf numFmtId="0" fontId="14" fillId="0" borderId="4" xfId="211" applyNumberFormat="1" applyFont="1" applyFill="1" applyBorder="1" applyAlignment="1">
      <alignment horizontal="center" vertical="center" wrapText="1"/>
    </xf>
    <xf numFmtId="0" fontId="14" fillId="0" borderId="5" xfId="211" applyNumberFormat="1" applyFont="1" applyFill="1" applyBorder="1" applyAlignment="1">
      <alignment horizontal="center" vertical="center" wrapText="1"/>
    </xf>
    <xf numFmtId="185" fontId="14" fillId="0" borderId="2" xfId="211" applyNumberFormat="1" applyFont="1" applyFill="1" applyBorder="1" applyAlignment="1">
      <alignment horizontal="center" vertical="center" wrapText="1"/>
    </xf>
    <xf numFmtId="0" fontId="14" fillId="0" borderId="6" xfId="211" applyNumberFormat="1" applyFont="1" applyFill="1" applyBorder="1" applyAlignment="1">
      <alignment horizontal="center" vertical="center" wrapText="1"/>
    </xf>
    <xf numFmtId="185" fontId="14" fillId="0" borderId="6" xfId="211" applyNumberFormat="1" applyFont="1" applyFill="1" applyBorder="1" applyAlignment="1">
      <alignment horizontal="center" vertical="center" wrapText="1"/>
    </xf>
    <xf numFmtId="49" fontId="10" fillId="0" borderId="1" xfId="188" applyNumberFormat="1" applyFont="1" applyFill="1" applyBorder="1" applyAlignment="1">
      <alignment horizontal="center" vertical="center" wrapText="1" shrinkToFit="1"/>
    </xf>
    <xf numFmtId="180" fontId="11" fillId="0" borderId="1" xfId="188" applyNumberFormat="1" applyFont="1" applyFill="1" applyBorder="1" applyAlignment="1">
      <alignment horizontal="right" vertical="center" wrapText="1" shrinkToFit="1"/>
    </xf>
    <xf numFmtId="0" fontId="19" fillId="0" borderId="1" xfId="26" applyNumberFormat="1" applyFont="1" applyFill="1" applyBorder="1" applyAlignment="1">
      <alignment horizontal="center" vertical="center" wrapText="1"/>
    </xf>
    <xf numFmtId="49" fontId="15" fillId="0" borderId="1" xfId="26" applyNumberFormat="1" applyFont="1" applyFill="1" applyBorder="1" applyAlignment="1">
      <alignment vertical="center" wrapText="1"/>
    </xf>
    <xf numFmtId="185" fontId="19" fillId="0" borderId="1" xfId="26" applyNumberFormat="1" applyFont="1" applyFill="1" applyBorder="1" applyAlignment="1">
      <alignment vertical="center" wrapText="1"/>
    </xf>
    <xf numFmtId="185" fontId="0" fillId="0" borderId="0" xfId="148" applyNumberFormat="1" applyFont="1" applyFill="1" applyAlignment="1">
      <alignment vertical="center"/>
    </xf>
    <xf numFmtId="49" fontId="24" fillId="0" borderId="0" xfId="188" applyNumberFormat="1" applyFont="1" applyFill="1" applyBorder="1" applyAlignment="1">
      <alignment horizontal="center" vertical="center" shrinkToFit="1"/>
    </xf>
    <xf numFmtId="0" fontId="6" fillId="0" borderId="0" xfId="211" applyNumberFormat="1" applyFont="1" applyFill="1" applyAlignment="1">
      <alignment horizontal="center" vertical="center"/>
    </xf>
    <xf numFmtId="0" fontId="6" fillId="0" borderId="0" xfId="211" applyNumberFormat="1" applyFont="1" applyFill="1" applyAlignment="1"/>
    <xf numFmtId="180" fontId="7" fillId="0" borderId="0" xfId="188" applyNumberFormat="1" applyFont="1" applyFill="1" applyBorder="1" applyAlignment="1">
      <alignment horizontal="center" vertical="center" shrinkToFit="1"/>
    </xf>
    <xf numFmtId="0" fontId="18" fillId="0" borderId="2" xfId="211" applyNumberFormat="1" applyFont="1" applyFill="1" applyBorder="1" applyAlignment="1">
      <alignment horizontal="center" vertical="center"/>
    </xf>
    <xf numFmtId="0" fontId="18" fillId="0" borderId="3" xfId="211" applyNumberFormat="1" applyFont="1" applyFill="1" applyBorder="1" applyAlignment="1">
      <alignment horizontal="center" vertical="center"/>
    </xf>
    <xf numFmtId="0" fontId="18" fillId="0" borderId="5" xfId="211" applyNumberFormat="1" applyFont="1" applyFill="1" applyBorder="1" applyAlignment="1">
      <alignment horizontal="center" vertical="center"/>
    </xf>
    <xf numFmtId="185" fontId="18" fillId="0" borderId="2" xfId="211" applyNumberFormat="1" applyFont="1" applyFill="1" applyBorder="1" applyAlignment="1">
      <alignment horizontal="center" vertical="center"/>
    </xf>
    <xf numFmtId="0" fontId="18" fillId="0" borderId="6" xfId="211" applyNumberFormat="1" applyFont="1" applyFill="1" applyBorder="1" applyAlignment="1">
      <alignment horizontal="center" vertical="center"/>
    </xf>
    <xf numFmtId="0" fontId="18" fillId="0" borderId="1" xfId="211" applyNumberFormat="1" applyFont="1" applyFill="1" applyBorder="1" applyAlignment="1">
      <alignment horizontal="center" vertical="center"/>
    </xf>
    <xf numFmtId="185" fontId="18" fillId="0" borderId="12" xfId="211" applyNumberFormat="1" applyFont="1" applyFill="1" applyBorder="1" applyAlignment="1">
      <alignment horizontal="center" vertical="center"/>
    </xf>
    <xf numFmtId="0" fontId="35" fillId="0" borderId="13" xfId="26" applyNumberFormat="1" applyFont="1" applyFill="1" applyBorder="1" applyAlignment="1">
      <alignment horizontal="center" vertical="center"/>
    </xf>
    <xf numFmtId="0" fontId="35" fillId="0" borderId="7" xfId="26" applyNumberFormat="1" applyFont="1" applyFill="1" applyBorder="1" applyAlignment="1">
      <alignment horizontal="center" vertical="center"/>
    </xf>
    <xf numFmtId="0" fontId="35" fillId="0" borderId="14" xfId="26" applyNumberFormat="1" applyFont="1" applyFill="1" applyBorder="1" applyAlignment="1">
      <alignment horizontal="center" vertical="center"/>
    </xf>
    <xf numFmtId="180" fontId="11" fillId="0" borderId="15" xfId="188" applyNumberFormat="1" applyFont="1" applyFill="1" applyBorder="1" applyAlignment="1">
      <alignment horizontal="right" vertical="center" shrinkToFit="1"/>
    </xf>
    <xf numFmtId="180" fontId="0" fillId="0" borderId="0" xfId="148" applyNumberFormat="1" applyFont="1" applyFill="1" applyAlignment="1">
      <alignment vertical="center"/>
    </xf>
    <xf numFmtId="180" fontId="19" fillId="0" borderId="1" xfId="26" applyNumberFormat="1" applyFont="1" applyFill="1" applyBorder="1" applyAlignment="1">
      <alignment vertical="center"/>
    </xf>
    <xf numFmtId="0" fontId="36" fillId="0" borderId="0" xfId="198" applyFont="1" applyFill="1" applyAlignment="1">
      <alignment horizontal="center" vertical="center"/>
    </xf>
    <xf numFmtId="0" fontId="14" fillId="0" borderId="0" xfId="198" applyFont="1" applyFill="1" applyAlignment="1">
      <alignment vertical="center"/>
    </xf>
    <xf numFmtId="0" fontId="17" fillId="0" borderId="0" xfId="198" applyFont="1" applyFill="1" applyBorder="1" applyAlignment="1">
      <alignment horizontal="right" vertical="center"/>
    </xf>
    <xf numFmtId="0" fontId="15" fillId="0" borderId="0" xfId="198" applyFont="1" applyFill="1" applyBorder="1" applyAlignment="1">
      <alignment horizontal="center" vertical="center"/>
    </xf>
    <xf numFmtId="186" fontId="12" fillId="0" borderId="1" xfId="198" applyNumberFormat="1" applyFont="1" applyFill="1" applyBorder="1" applyAlignment="1">
      <alignment horizontal="center"/>
    </xf>
    <xf numFmtId="0" fontId="14" fillId="0" borderId="1" xfId="198" applyFont="1" applyFill="1" applyBorder="1" applyAlignment="1">
      <alignment horizontal="center" vertical="center"/>
    </xf>
    <xf numFmtId="0" fontId="14" fillId="0" borderId="2" xfId="198" applyFont="1" applyFill="1" applyBorder="1" applyAlignment="1">
      <alignment horizontal="center" vertical="center" wrapText="1"/>
    </xf>
    <xf numFmtId="0" fontId="14" fillId="0" borderId="1" xfId="198" applyFont="1" applyFill="1" applyBorder="1" applyAlignment="1">
      <alignment horizontal="center" vertical="center" wrapText="1"/>
    </xf>
    <xf numFmtId="0" fontId="18" fillId="0" borderId="1" xfId="198" applyFont="1" applyFill="1" applyBorder="1" applyAlignment="1">
      <alignment horizontal="center" vertical="center" wrapText="1"/>
    </xf>
    <xf numFmtId="0" fontId="14" fillId="0" borderId="6" xfId="198" applyFont="1" applyFill="1" applyBorder="1" applyAlignment="1">
      <alignment horizontal="center" vertical="center" wrapText="1"/>
    </xf>
    <xf numFmtId="0" fontId="19" fillId="0" borderId="1" xfId="198" applyFont="1" applyFill="1" applyBorder="1" applyAlignment="1">
      <alignment horizontal="center" vertical="center" wrapText="1"/>
    </xf>
    <xf numFmtId="185" fontId="19" fillId="0" borderId="1" xfId="230" applyNumberFormat="1" applyFont="1" applyFill="1" applyBorder="1" applyAlignment="1">
      <alignment vertical="center"/>
    </xf>
    <xf numFmtId="178" fontId="19" fillId="0" borderId="1" xfId="230" applyNumberFormat="1" applyFont="1" applyFill="1" applyBorder="1" applyAlignment="1">
      <alignment vertical="center"/>
    </xf>
    <xf numFmtId="0" fontId="14" fillId="0" borderId="1" xfId="198" applyFont="1" applyFill="1" applyBorder="1" applyAlignment="1">
      <alignment vertical="center"/>
    </xf>
    <xf numFmtId="176" fontId="20" fillId="0" borderId="1" xfId="86" applyNumberFormat="1" applyFont="1" applyFill="1" applyBorder="1" applyAlignment="1">
      <alignment vertical="center" wrapText="1"/>
    </xf>
    <xf numFmtId="176" fontId="22" fillId="0" borderId="1" xfId="198" applyNumberFormat="1" applyFont="1" applyFill="1" applyBorder="1" applyAlignment="1">
      <alignment horizontal="center" vertical="center"/>
    </xf>
    <xf numFmtId="185" fontId="23" fillId="0" borderId="1" xfId="230" applyNumberFormat="1" applyFont="1" applyFill="1" applyBorder="1" applyAlignment="1">
      <alignment vertical="center"/>
    </xf>
    <xf numFmtId="183" fontId="23" fillId="0" borderId="1" xfId="230" applyNumberFormat="1" applyFont="1" applyFill="1" applyBorder="1" applyAlignment="1">
      <alignment vertical="center"/>
    </xf>
    <xf numFmtId="176" fontId="20" fillId="0" borderId="1" xfId="198" applyNumberFormat="1" applyFont="1" applyFill="1" applyBorder="1" applyAlignment="1">
      <alignment vertical="center"/>
    </xf>
    <xf numFmtId="0" fontId="19" fillId="0" borderId="1" xfId="198" applyFont="1" applyFill="1" applyBorder="1" applyAlignment="1">
      <alignment vertical="center"/>
    </xf>
    <xf numFmtId="176" fontId="22" fillId="0" borderId="1" xfId="198" applyNumberFormat="1" applyFont="1" applyFill="1" applyBorder="1" applyAlignment="1">
      <alignment horizontal="center" vertical="center" wrapText="1"/>
    </xf>
    <xf numFmtId="185" fontId="23" fillId="0" borderId="1" xfId="198" applyNumberFormat="1" applyFont="1" applyFill="1" applyBorder="1" applyAlignment="1">
      <alignment vertical="center"/>
    </xf>
    <xf numFmtId="0" fontId="37" fillId="0" borderId="0" xfId="198" applyFont="1" applyFill="1" applyBorder="1" applyAlignment="1">
      <alignment horizontal="center" vertical="center"/>
    </xf>
    <xf numFmtId="0" fontId="14" fillId="0" borderId="0" xfId="198" applyFont="1" applyFill="1" applyAlignment="1">
      <alignment vertical="center" wrapText="1"/>
    </xf>
    <xf numFmtId="0" fontId="12" fillId="0" borderId="3" xfId="198" applyFont="1" applyFill="1" applyBorder="1" applyAlignment="1">
      <alignment horizontal="center" vertical="center"/>
    </xf>
    <xf numFmtId="0" fontId="12" fillId="0" borderId="4" xfId="198" applyFont="1" applyFill="1" applyBorder="1" applyAlignment="1">
      <alignment horizontal="center" vertical="center"/>
    </xf>
    <xf numFmtId="0" fontId="12" fillId="0" borderId="5" xfId="198" applyFont="1" applyFill="1" applyBorder="1" applyAlignment="1">
      <alignment horizontal="center" vertical="center"/>
    </xf>
    <xf numFmtId="0" fontId="19" fillId="0" borderId="3" xfId="198" applyFont="1" applyFill="1" applyBorder="1" applyAlignment="1">
      <alignment horizontal="center" vertical="center" wrapText="1"/>
    </xf>
    <xf numFmtId="1" fontId="19" fillId="0" borderId="9" xfId="198" applyNumberFormat="1" applyFont="1" applyFill="1" applyBorder="1" applyAlignment="1">
      <alignment vertical="center"/>
    </xf>
    <xf numFmtId="183" fontId="19" fillId="0" borderId="3" xfId="230" applyNumberFormat="1" applyFont="1" applyFill="1" applyBorder="1" applyAlignment="1">
      <alignment vertical="center"/>
    </xf>
    <xf numFmtId="183" fontId="23" fillId="0" borderId="3" xfId="230" applyNumberFormat="1" applyFont="1" applyFill="1" applyBorder="1" applyAlignment="1">
      <alignment vertical="center"/>
    </xf>
    <xf numFmtId="176" fontId="20" fillId="0" borderId="1" xfId="198" applyNumberFormat="1" applyFont="1" applyFill="1" applyBorder="1" applyAlignment="1">
      <alignment vertical="center" wrapText="1"/>
    </xf>
    <xf numFmtId="185" fontId="19" fillId="0" borderId="1" xfId="198" applyNumberFormat="1" applyFont="1" applyFill="1" applyBorder="1" applyAlignment="1">
      <alignment vertical="center"/>
    </xf>
    <xf numFmtId="176" fontId="20" fillId="0" borderId="1" xfId="197" applyNumberFormat="1" applyFont="1" applyFill="1" applyBorder="1" applyAlignment="1">
      <alignment vertical="center" wrapText="1"/>
    </xf>
    <xf numFmtId="178" fontId="19" fillId="0" borderId="3" xfId="230" applyNumberFormat="1" applyFont="1" applyFill="1" applyBorder="1" applyAlignment="1">
      <alignment vertical="center"/>
    </xf>
    <xf numFmtId="0" fontId="16" fillId="0" borderId="0" xfId="198" applyFont="1" applyFill="1" applyAlignment="1">
      <alignment vertical="center"/>
    </xf>
    <xf numFmtId="0" fontId="32" fillId="0" borderId="0" xfId="198" applyFont="1" applyFill="1" applyAlignment="1">
      <alignment vertical="center"/>
    </xf>
    <xf numFmtId="0" fontId="12" fillId="0" borderId="0" xfId="198" applyFont="1" applyFill="1" applyAlignment="1">
      <alignment vertical="center"/>
    </xf>
    <xf numFmtId="0" fontId="12" fillId="0" borderId="3" xfId="198" applyFont="1" applyFill="1" applyBorder="1" applyAlignment="1">
      <alignment horizontal="center"/>
    </xf>
    <xf numFmtId="0" fontId="12" fillId="0" borderId="4" xfId="198" applyFont="1" applyFill="1" applyBorder="1" applyAlignment="1">
      <alignment horizontal="center"/>
    </xf>
    <xf numFmtId="0" fontId="12" fillId="0" borderId="5" xfId="198" applyFont="1" applyFill="1" applyBorder="1" applyAlignment="1">
      <alignment horizontal="center"/>
    </xf>
    <xf numFmtId="0" fontId="14" fillId="0" borderId="2" xfId="198" applyFont="1" applyFill="1" applyBorder="1" applyAlignment="1">
      <alignment vertical="center"/>
    </xf>
    <xf numFmtId="0" fontId="14" fillId="0" borderId="9" xfId="198" applyFont="1" applyFill="1" applyBorder="1" applyAlignment="1">
      <alignment vertical="center"/>
    </xf>
    <xf numFmtId="0" fontId="14" fillId="0" borderId="9" xfId="198" applyFont="1" applyFill="1" applyBorder="1" applyAlignment="1">
      <alignment horizontal="center"/>
    </xf>
    <xf numFmtId="0" fontId="19" fillId="0" borderId="9" xfId="198" applyFont="1" applyFill="1" applyBorder="1" applyAlignment="1">
      <alignment horizontal="center" vertical="center" wrapText="1"/>
    </xf>
    <xf numFmtId="0" fontId="19" fillId="0" borderId="9" xfId="198" applyFont="1" applyFill="1" applyBorder="1" applyAlignment="1">
      <alignment horizontal="center"/>
    </xf>
    <xf numFmtId="176" fontId="19" fillId="0" borderId="9" xfId="198" applyNumberFormat="1" applyFont="1" applyFill="1" applyBorder="1" applyAlignment="1">
      <alignment vertical="center"/>
    </xf>
    <xf numFmtId="176" fontId="23" fillId="0" borderId="9" xfId="198" applyNumberFormat="1" applyFont="1" applyFill="1" applyBorder="1" applyAlignment="1">
      <alignment vertical="center"/>
    </xf>
    <xf numFmtId="176" fontId="23" fillId="0" borderId="0" xfId="198" applyNumberFormat="1" applyFont="1" applyFill="1" applyBorder="1" applyAlignment="1">
      <alignment vertical="center"/>
    </xf>
    <xf numFmtId="185" fontId="14" fillId="0" borderId="0" xfId="198" applyNumberFormat="1" applyFont="1" applyFill="1" applyAlignment="1">
      <alignment vertical="center"/>
    </xf>
    <xf numFmtId="186" fontId="12" fillId="0" borderId="0" xfId="198" applyNumberFormat="1" applyFont="1" applyFill="1" applyBorder="1" applyAlignment="1">
      <alignment horizontal="center"/>
    </xf>
    <xf numFmtId="0" fontId="18" fillId="0" borderId="0" xfId="198" applyFont="1" applyFill="1" applyBorder="1" applyAlignment="1">
      <alignment horizontal="center" vertical="center" wrapText="1"/>
    </xf>
    <xf numFmtId="0" fontId="14" fillId="0" borderId="0" xfId="198" applyFont="1" applyFill="1" applyBorder="1" applyAlignment="1">
      <alignment horizontal="center" vertical="center"/>
    </xf>
    <xf numFmtId="0" fontId="19" fillId="0" borderId="0" xfId="198" applyFont="1" applyFill="1" applyBorder="1" applyAlignment="1">
      <alignment horizontal="center" vertical="center" wrapText="1"/>
    </xf>
    <xf numFmtId="0" fontId="38" fillId="0" borderId="0" xfId="205" applyFont="1" applyFill="1" applyBorder="1" applyAlignment="1"/>
    <xf numFmtId="178" fontId="19" fillId="0" borderId="0" xfId="230" applyNumberFormat="1" applyFont="1" applyFill="1" applyBorder="1" applyAlignment="1">
      <alignment vertical="center"/>
    </xf>
    <xf numFmtId="183" fontId="23" fillId="0" borderId="0" xfId="230" applyNumberFormat="1" applyFont="1" applyFill="1" applyBorder="1" applyAlignment="1">
      <alignment vertical="center"/>
    </xf>
    <xf numFmtId="187" fontId="14" fillId="0" borderId="0" xfId="198" applyNumberFormat="1" applyFont="1" applyFill="1" applyAlignment="1">
      <alignment vertical="center"/>
    </xf>
    <xf numFmtId="0" fontId="14" fillId="5" borderId="0" xfId="188" applyFont="1" applyFill="1" applyAlignment="1"/>
    <xf numFmtId="0" fontId="14" fillId="6" borderId="0" xfId="188" applyFont="1" applyFill="1" applyAlignment="1"/>
    <xf numFmtId="0" fontId="14" fillId="7" borderId="0" xfId="188" applyFont="1" applyFill="1" applyAlignment="1"/>
    <xf numFmtId="49" fontId="14" fillId="0" borderId="0" xfId="188" applyNumberFormat="1" applyFont="1" applyFill="1" applyAlignment="1"/>
    <xf numFmtId="0" fontId="32" fillId="0" borderId="0" xfId="26" applyNumberFormat="1" applyFont="1" applyFill="1" applyAlignment="1"/>
    <xf numFmtId="0" fontId="14" fillId="0" borderId="0" xfId="188" applyFont="1" applyFill="1" applyAlignment="1">
      <alignment horizontal="center"/>
    </xf>
    <xf numFmtId="0" fontId="14" fillId="0" borderId="0" xfId="188" applyFont="1" applyFill="1" applyAlignment="1"/>
    <xf numFmtId="180" fontId="39" fillId="0" borderId="0" xfId="188" applyNumberFormat="1" applyFont="1" applyFill="1" applyAlignment="1"/>
    <xf numFmtId="49" fontId="40" fillId="0" borderId="0" xfId="188" applyNumberFormat="1" applyFont="1" applyFill="1" applyBorder="1" applyAlignment="1">
      <alignment horizontal="center" vertical="center" shrinkToFit="1"/>
    </xf>
    <xf numFmtId="49" fontId="13" fillId="0" borderId="0" xfId="188" applyNumberFormat="1" applyFont="1" applyFill="1" applyBorder="1" applyAlignment="1">
      <alignment horizontal="center" vertical="center" shrinkToFit="1"/>
    </xf>
    <xf numFmtId="49" fontId="13" fillId="0" borderId="0" xfId="188" applyNumberFormat="1" applyFont="1" applyFill="1" applyBorder="1" applyAlignment="1">
      <alignment horizontal="left" shrinkToFit="1"/>
    </xf>
    <xf numFmtId="180" fontId="41" fillId="0" borderId="0" xfId="188" applyNumberFormat="1" applyFont="1" applyFill="1" applyBorder="1" applyAlignment="1">
      <alignment horizontal="center" vertical="center" shrinkToFit="1"/>
    </xf>
    <xf numFmtId="0" fontId="14" fillId="0" borderId="1" xfId="26" applyNumberFormat="1" applyFont="1" applyFill="1" applyBorder="1" applyAlignment="1">
      <alignment horizontal="center" vertical="center"/>
    </xf>
    <xf numFmtId="49" fontId="34" fillId="0" borderId="1" xfId="188" applyNumberFormat="1" applyFont="1" applyFill="1" applyBorder="1" applyAlignment="1">
      <alignment horizontal="center" vertical="center" shrinkToFit="1"/>
    </xf>
    <xf numFmtId="49" fontId="42" fillId="0" borderId="1" xfId="188" applyNumberFormat="1" applyFont="1" applyFill="1" applyBorder="1" applyAlignment="1">
      <alignment horizontal="center" vertical="center" shrinkToFit="1"/>
    </xf>
    <xf numFmtId="180" fontId="34" fillId="0" borderId="1" xfId="188" applyNumberFormat="1" applyFont="1" applyFill="1" applyBorder="1" applyAlignment="1">
      <alignment horizontal="center" vertical="center" wrapText="1" shrinkToFit="1"/>
    </xf>
    <xf numFmtId="49" fontId="28" fillId="0" borderId="1" xfId="188" applyNumberFormat="1" applyFont="1" applyFill="1" applyBorder="1" applyAlignment="1">
      <alignment horizontal="center" vertical="center" shrinkToFit="1"/>
    </xf>
    <xf numFmtId="180" fontId="11" fillId="0" borderId="1" xfId="188" applyNumberFormat="1" applyFont="1" applyFill="1" applyBorder="1" applyAlignment="1">
      <alignment horizontal="right" vertical="center" shrinkToFit="1"/>
    </xf>
    <xf numFmtId="49" fontId="10" fillId="0" borderId="1" xfId="188" applyNumberFormat="1" applyFont="1" applyFill="1" applyBorder="1" applyAlignment="1">
      <alignment horizontal="center" vertical="center" shrinkToFit="1"/>
    </xf>
    <xf numFmtId="49" fontId="41" fillId="0" borderId="1" xfId="188" applyNumberFormat="1" applyFont="1" applyFill="1" applyBorder="1" applyAlignment="1">
      <alignment horizontal="left" vertical="center" shrinkToFit="1"/>
    </xf>
    <xf numFmtId="180" fontId="43" fillId="0" borderId="11" xfId="188" applyNumberFormat="1" applyFont="1" applyFill="1" applyBorder="1" applyAlignment="1">
      <alignment horizontal="right" vertical="center" shrinkToFit="1"/>
    </xf>
    <xf numFmtId="185" fontId="10" fillId="0" borderId="1" xfId="188" applyNumberFormat="1" applyFont="1" applyFill="1" applyBorder="1" applyAlignment="1">
      <alignment horizontal="center" vertical="center" shrinkToFit="1"/>
    </xf>
    <xf numFmtId="49" fontId="10" fillId="0" borderId="16" xfId="188" applyNumberFormat="1" applyFont="1" applyFill="1" applyBorder="1" applyAlignment="1">
      <alignment horizontal="center" vertical="center" shrinkToFit="1"/>
    </xf>
    <xf numFmtId="49" fontId="41" fillId="0" borderId="16" xfId="188" applyNumberFormat="1" applyFont="1" applyFill="1" applyBorder="1" applyAlignment="1">
      <alignment horizontal="left" vertical="center" shrinkToFit="1"/>
    </xf>
    <xf numFmtId="49" fontId="10" fillId="0" borderId="11" xfId="188" applyNumberFormat="1" applyFont="1" applyFill="1" applyBorder="1" applyAlignment="1">
      <alignment horizontal="center" vertical="center" shrinkToFit="1"/>
    </xf>
    <xf numFmtId="49" fontId="41" fillId="0" borderId="11" xfId="188" applyNumberFormat="1" applyFont="1" applyFill="1" applyBorder="1" applyAlignment="1">
      <alignment horizontal="left" vertical="center" shrinkToFit="1"/>
    </xf>
    <xf numFmtId="49" fontId="10" fillId="0" borderId="15" xfId="188" applyNumberFormat="1" applyFont="1" applyFill="1" applyBorder="1" applyAlignment="1">
      <alignment horizontal="center" vertical="center" shrinkToFit="1"/>
    </xf>
    <xf numFmtId="49" fontId="10" fillId="0" borderId="17" xfId="188" applyNumberFormat="1" applyFont="1" applyFill="1" applyBorder="1" applyAlignment="1">
      <alignment horizontal="center" vertical="center" shrinkToFit="1"/>
    </xf>
    <xf numFmtId="49" fontId="10" fillId="0" borderId="18" xfId="188" applyNumberFormat="1" applyFont="1" applyFill="1" applyBorder="1" applyAlignment="1">
      <alignment horizontal="center" vertical="center" shrinkToFit="1"/>
    </xf>
    <xf numFmtId="49" fontId="10" fillId="0" borderId="19" xfId="188" applyNumberFormat="1" applyFont="1" applyFill="1" applyBorder="1" applyAlignment="1">
      <alignment horizontal="center" vertical="center" shrinkToFit="1"/>
    </xf>
    <xf numFmtId="49" fontId="41" fillId="0" borderId="15" xfId="188" applyNumberFormat="1" applyFont="1" applyFill="1" applyBorder="1" applyAlignment="1">
      <alignment horizontal="left" vertical="center" shrinkToFit="1"/>
    </xf>
    <xf numFmtId="0" fontId="19" fillId="0" borderId="1" xfId="188" applyFont="1" applyFill="1" applyBorder="1" applyAlignment="1">
      <alignment horizontal="center"/>
    </xf>
    <xf numFmtId="0" fontId="20" fillId="0" borderId="1" xfId="188" applyFont="1" applyFill="1" applyBorder="1" applyAlignment="1"/>
    <xf numFmtId="180" fontId="14" fillId="0" borderId="0" xfId="188" applyNumberFormat="1" applyFont="1" applyFill="1" applyAlignment="1"/>
    <xf numFmtId="49" fontId="19" fillId="0" borderId="1" xfId="188" applyNumberFormat="1" applyFont="1" applyFill="1" applyBorder="1" applyAlignment="1">
      <alignment horizontal="center"/>
    </xf>
    <xf numFmtId="0" fontId="20" fillId="0" borderId="2" xfId="188" applyFont="1" applyFill="1" applyBorder="1" applyAlignment="1"/>
    <xf numFmtId="0" fontId="44" fillId="0" borderId="0" xfId="184" applyFont="1" applyFill="1" applyAlignment="1">
      <alignment vertical="center" wrapText="1"/>
    </xf>
    <xf numFmtId="0" fontId="44" fillId="0" borderId="0" xfId="184" applyFont="1" applyFill="1" applyAlignment="1">
      <alignment horizontal="right" vertical="center" wrapText="1"/>
    </xf>
    <xf numFmtId="0" fontId="32" fillId="0" borderId="0" xfId="26" applyNumberFormat="1" applyFont="1" applyFill="1" applyAlignment="1">
      <alignment horizontal="center" vertical="center"/>
    </xf>
    <xf numFmtId="49" fontId="32" fillId="0" borderId="0" xfId="26" applyNumberFormat="1" applyFont="1" applyFill="1" applyAlignment="1">
      <alignment horizontal="center" vertical="center"/>
    </xf>
    <xf numFmtId="0" fontId="45" fillId="0" borderId="0" xfId="26" applyNumberFormat="1" applyFont="1" applyFill="1" applyAlignment="1"/>
    <xf numFmtId="185" fontId="32" fillId="0" borderId="0" xfId="26" applyNumberFormat="1" applyFont="1" applyFill="1" applyAlignment="1"/>
    <xf numFmtId="0" fontId="32" fillId="0" borderId="0" xfId="26" applyFont="1" applyFill="1" applyAlignment="1"/>
    <xf numFmtId="0" fontId="31" fillId="0" borderId="0" xfId="26" applyNumberFormat="1" applyFont="1" applyFill="1" applyAlignment="1">
      <alignment horizontal="center" vertical="center"/>
    </xf>
    <xf numFmtId="180" fontId="26" fillId="0" borderId="0" xfId="188" applyNumberFormat="1" applyFont="1" applyFill="1" applyBorder="1" applyAlignment="1">
      <alignment horizontal="center" vertical="center" shrinkToFit="1"/>
    </xf>
    <xf numFmtId="0" fontId="14" fillId="0" borderId="2" xfId="26" applyNumberFormat="1" applyFont="1" applyFill="1" applyBorder="1" applyAlignment="1">
      <alignment horizontal="center" vertical="center"/>
    </xf>
    <xf numFmtId="0" fontId="14" fillId="0" borderId="3" xfId="26" applyNumberFormat="1" applyFont="1" applyFill="1" applyBorder="1" applyAlignment="1">
      <alignment horizontal="center" vertical="center"/>
    </xf>
    <xf numFmtId="0" fontId="14" fillId="0" borderId="5" xfId="26" applyNumberFormat="1" applyFont="1" applyFill="1" applyBorder="1" applyAlignment="1">
      <alignment horizontal="center" vertical="center"/>
    </xf>
    <xf numFmtId="0" fontId="18" fillId="0" borderId="2" xfId="26" applyNumberFormat="1" applyFont="1" applyFill="1" applyBorder="1" applyAlignment="1">
      <alignment horizontal="center" vertical="center"/>
    </xf>
    <xf numFmtId="185" fontId="14" fillId="0" borderId="2" xfId="26" applyNumberFormat="1" applyFont="1" applyFill="1" applyBorder="1" applyAlignment="1">
      <alignment horizontal="center" vertical="center"/>
    </xf>
    <xf numFmtId="0" fontId="14" fillId="0" borderId="6" xfId="26" applyNumberFormat="1" applyFont="1" applyFill="1" applyBorder="1" applyAlignment="1">
      <alignment horizontal="center" vertical="center"/>
    </xf>
    <xf numFmtId="49" fontId="14" fillId="0" borderId="1" xfId="26" applyNumberFormat="1" applyFont="1" applyFill="1" applyBorder="1" applyAlignment="1">
      <alignment horizontal="center" vertical="center"/>
    </xf>
    <xf numFmtId="0" fontId="18" fillId="0" borderId="6" xfId="26" applyNumberFormat="1" applyFont="1" applyFill="1" applyBorder="1" applyAlignment="1">
      <alignment horizontal="center" vertical="center"/>
    </xf>
    <xf numFmtId="185" fontId="14" fillId="0" borderId="6" xfId="26" applyNumberFormat="1" applyFont="1" applyFill="1" applyBorder="1" applyAlignment="1">
      <alignment horizontal="center" vertical="center"/>
    </xf>
    <xf numFmtId="185" fontId="23" fillId="0" borderId="1" xfId="26" applyNumberFormat="1" applyFont="1" applyFill="1" applyBorder="1" applyAlignment="1">
      <alignment vertical="center"/>
    </xf>
    <xf numFmtId="0" fontId="46" fillId="0" borderId="0" xfId="184" applyFont="1" applyFill="1" applyAlignment="1">
      <alignment vertical="center"/>
    </xf>
    <xf numFmtId="0" fontId="20" fillId="0" borderId="1" xfId="26" applyFont="1" applyFill="1" applyBorder="1" applyAlignment="1">
      <alignment vertical="center"/>
    </xf>
    <xf numFmtId="0" fontId="19" fillId="0" borderId="0" xfId="26" applyNumberFormat="1" applyFont="1" applyFill="1" applyAlignment="1">
      <alignment horizontal="center" vertical="center"/>
    </xf>
    <xf numFmtId="49" fontId="19" fillId="0" borderId="0" xfId="26" applyNumberFormat="1" applyFont="1" applyFill="1" applyAlignment="1">
      <alignment horizontal="center" vertical="center"/>
    </xf>
    <xf numFmtId="0" fontId="20" fillId="0" borderId="0" xfId="26" applyNumberFormat="1" applyFont="1" applyFill="1" applyAlignment="1"/>
    <xf numFmtId="185" fontId="19" fillId="0" borderId="0" xfId="26" applyNumberFormat="1" applyFont="1" applyFill="1" applyAlignment="1"/>
    <xf numFmtId="0" fontId="1" fillId="0" borderId="0" xfId="192" applyNumberFormat="1" applyFont="1" applyFill="1" applyAlignment="1">
      <alignment horizontal="center" vertical="center"/>
    </xf>
    <xf numFmtId="0" fontId="32" fillId="0" borderId="0" xfId="192" applyNumberFormat="1" applyFont="1" applyFill="1" applyAlignment="1"/>
    <xf numFmtId="0" fontId="32" fillId="0" borderId="0" xfId="192" applyNumberFormat="1" applyFont="1" applyFill="1" applyAlignment="1">
      <alignment horizontal="center" vertical="center"/>
    </xf>
    <xf numFmtId="49" fontId="32" fillId="0" borderId="0" xfId="192" applyNumberFormat="1" applyFont="1" applyFill="1" applyAlignment="1">
      <alignment horizontal="center" vertical="center"/>
    </xf>
    <xf numFmtId="0" fontId="45" fillId="0" borderId="0" xfId="192" applyNumberFormat="1" applyFont="1" applyFill="1" applyAlignment="1"/>
    <xf numFmtId="185" fontId="15" fillId="0" borderId="0" xfId="192" applyNumberFormat="1" applyFont="1" applyFill="1" applyAlignment="1">
      <alignment horizontal="center" vertical="center"/>
    </xf>
    <xf numFmtId="0" fontId="18" fillId="0" borderId="2" xfId="192" applyNumberFormat="1" applyFont="1" applyFill="1" applyBorder="1" applyAlignment="1">
      <alignment horizontal="center" vertical="center"/>
    </xf>
    <xf numFmtId="0" fontId="18" fillId="0" borderId="3" xfId="192" applyNumberFormat="1" applyFont="1" applyFill="1" applyBorder="1" applyAlignment="1">
      <alignment horizontal="center" vertical="center"/>
    </xf>
    <xf numFmtId="0" fontId="18" fillId="0" borderId="5" xfId="192" applyNumberFormat="1" applyFont="1" applyFill="1" applyBorder="1" applyAlignment="1">
      <alignment horizontal="center" vertical="center"/>
    </xf>
    <xf numFmtId="185" fontId="18" fillId="0" borderId="2" xfId="192" applyNumberFormat="1" applyFont="1" applyFill="1" applyBorder="1" applyAlignment="1">
      <alignment horizontal="center" vertical="center"/>
    </xf>
    <xf numFmtId="0" fontId="18" fillId="0" borderId="6" xfId="192" applyNumberFormat="1" applyFont="1" applyFill="1" applyBorder="1" applyAlignment="1">
      <alignment horizontal="center" vertical="center"/>
    </xf>
    <xf numFmtId="0" fontId="18" fillId="0" borderId="1" xfId="192" applyNumberFormat="1" applyFont="1" applyFill="1" applyBorder="1" applyAlignment="1">
      <alignment horizontal="center" vertical="center"/>
    </xf>
    <xf numFmtId="49" fontId="18" fillId="0" borderId="1" xfId="192" applyNumberFormat="1" applyFont="1" applyFill="1" applyBorder="1" applyAlignment="1">
      <alignment horizontal="center" vertical="center"/>
    </xf>
    <xf numFmtId="185" fontId="18" fillId="0" borderId="6" xfId="192" applyNumberFormat="1" applyFont="1" applyFill="1" applyBorder="1" applyAlignment="1">
      <alignment horizontal="center" vertical="center"/>
    </xf>
    <xf numFmtId="0" fontId="27" fillId="0" borderId="3" xfId="192" applyNumberFormat="1" applyFont="1" applyFill="1" applyBorder="1" applyAlignment="1">
      <alignment horizontal="center" vertical="center"/>
    </xf>
    <xf numFmtId="0" fontId="27" fillId="0" borderId="4" xfId="192" applyNumberFormat="1" applyFont="1" applyFill="1" applyBorder="1" applyAlignment="1">
      <alignment horizontal="center" vertical="center"/>
    </xf>
    <xf numFmtId="0" fontId="27" fillId="0" borderId="5" xfId="192" applyNumberFormat="1" applyFont="1" applyFill="1" applyBorder="1" applyAlignment="1">
      <alignment horizontal="center" vertical="center"/>
    </xf>
    <xf numFmtId="185" fontId="23" fillId="0" borderId="1" xfId="192" applyNumberFormat="1" applyFont="1" applyFill="1" applyBorder="1" applyAlignment="1">
      <alignment vertical="center"/>
    </xf>
    <xf numFmtId="0" fontId="19" fillId="0" borderId="1" xfId="192" applyNumberFormat="1" applyFont="1" applyFill="1" applyBorder="1" applyAlignment="1">
      <alignment horizontal="center" vertical="center"/>
    </xf>
    <xf numFmtId="0" fontId="20" fillId="0" borderId="1" xfId="192" applyNumberFormat="1" applyFont="1" applyFill="1" applyBorder="1" applyAlignment="1">
      <alignment vertical="center"/>
    </xf>
    <xf numFmtId="185" fontId="19" fillId="0" borderId="1" xfId="192" applyNumberFormat="1" applyFont="1" applyFill="1" applyBorder="1" applyAlignment="1">
      <alignment vertical="center"/>
    </xf>
    <xf numFmtId="49" fontId="20" fillId="0" borderId="1" xfId="192" applyNumberFormat="1" applyFont="1" applyFill="1" applyBorder="1" applyAlignment="1">
      <alignment vertical="center"/>
    </xf>
    <xf numFmtId="0" fontId="20" fillId="0" borderId="1" xfId="192" applyFont="1" applyFill="1" applyBorder="1" applyAlignment="1">
      <alignment vertical="center"/>
    </xf>
    <xf numFmtId="0" fontId="0" fillId="0" borderId="1" xfId="148" applyFont="1" applyFill="1" applyBorder="1" applyAlignment="1">
      <alignment vertical="center"/>
    </xf>
    <xf numFmtId="0" fontId="16" fillId="0" borderId="0" xfId="86" applyFont="1" applyFill="1" applyAlignment="1">
      <alignment vertical="center"/>
    </xf>
    <xf numFmtId="0" fontId="32" fillId="0" borderId="0" xfId="86" applyFont="1" applyFill="1" applyAlignment="1">
      <alignment vertical="center"/>
    </xf>
    <xf numFmtId="0" fontId="14" fillId="0" borderId="0" xfId="86" applyFont="1" applyFill="1" applyAlignment="1">
      <alignment vertical="center" wrapText="1"/>
    </xf>
    <xf numFmtId="0" fontId="14" fillId="0" borderId="0" xfId="86" applyFont="1" applyFill="1" applyAlignment="1">
      <alignment vertical="center"/>
    </xf>
    <xf numFmtId="0" fontId="36" fillId="0" borderId="0" xfId="86" applyFont="1" applyFill="1" applyBorder="1" applyAlignment="1">
      <alignment horizontal="center" vertical="center"/>
    </xf>
    <xf numFmtId="0" fontId="3" fillId="0" borderId="8" xfId="86" applyFont="1" applyFill="1" applyBorder="1" applyAlignment="1">
      <alignment horizontal="right" vertical="center"/>
    </xf>
    <xf numFmtId="0" fontId="12" fillId="0" borderId="8" xfId="86" applyFont="1" applyFill="1" applyBorder="1" applyAlignment="1">
      <alignment horizontal="right" vertical="center"/>
    </xf>
    <xf numFmtId="0" fontId="17" fillId="0" borderId="8" xfId="86" applyFont="1" applyFill="1" applyBorder="1" applyAlignment="1">
      <alignment horizontal="right" vertical="center"/>
    </xf>
    <xf numFmtId="186" fontId="14" fillId="0" borderId="1" xfId="86" applyNumberFormat="1" applyFont="1" applyFill="1" applyBorder="1" applyAlignment="1">
      <alignment horizontal="center"/>
    </xf>
    <xf numFmtId="0" fontId="14" fillId="0" borderId="2" xfId="86" applyFont="1" applyFill="1" applyBorder="1" applyAlignment="1">
      <alignment horizontal="center" vertical="center" wrapText="1"/>
    </xf>
    <xf numFmtId="0" fontId="14" fillId="0" borderId="1" xfId="86" applyFont="1" applyFill="1" applyBorder="1" applyAlignment="1">
      <alignment horizontal="center" vertical="center" wrapText="1"/>
    </xf>
    <xf numFmtId="0" fontId="18" fillId="0" borderId="1" xfId="86" applyFont="1" applyFill="1" applyBorder="1" applyAlignment="1">
      <alignment horizontal="center" vertical="center" wrapText="1"/>
    </xf>
    <xf numFmtId="0" fontId="14" fillId="0" borderId="6" xfId="86" applyFont="1" applyFill="1" applyBorder="1" applyAlignment="1">
      <alignment horizontal="center" vertical="center" wrapText="1"/>
    </xf>
    <xf numFmtId="0" fontId="19" fillId="0" borderId="1" xfId="86" applyFont="1" applyFill="1" applyBorder="1" applyAlignment="1">
      <alignment horizontal="center" vertical="center" wrapText="1"/>
    </xf>
    <xf numFmtId="0" fontId="20" fillId="0" borderId="1" xfId="86" applyFont="1" applyFill="1" applyBorder="1" applyAlignment="1">
      <alignment horizontal="left" vertical="center" wrapText="1"/>
    </xf>
    <xf numFmtId="185" fontId="19" fillId="0" borderId="1" xfId="86" applyNumberFormat="1" applyFont="1" applyFill="1" applyBorder="1" applyAlignment="1">
      <alignment horizontal="right" vertical="center" wrapText="1"/>
    </xf>
    <xf numFmtId="178" fontId="19" fillId="0" borderId="1" xfId="227" applyNumberFormat="1" applyFont="1" applyFill="1" applyBorder="1" applyAlignment="1">
      <alignment vertical="center"/>
    </xf>
    <xf numFmtId="0" fontId="19" fillId="0" borderId="1" xfId="86" applyFont="1" applyFill="1" applyBorder="1" applyAlignment="1">
      <alignment horizontal="right" vertical="center" wrapText="1"/>
    </xf>
    <xf numFmtId="179" fontId="14" fillId="0" borderId="0" xfId="86" applyNumberFormat="1" applyFont="1" applyFill="1" applyAlignment="1">
      <alignment vertical="center"/>
    </xf>
    <xf numFmtId="0" fontId="14" fillId="0" borderId="1" xfId="86" applyFont="1" applyFill="1" applyBorder="1" applyAlignment="1">
      <alignment horizontal="right" vertical="center"/>
    </xf>
    <xf numFmtId="0" fontId="14" fillId="0" borderId="1" xfId="86" applyFont="1" applyFill="1" applyBorder="1" applyAlignment="1">
      <alignment vertical="center" wrapText="1"/>
    </xf>
    <xf numFmtId="0" fontId="14" fillId="0" borderId="1" xfId="86" applyFont="1" applyFill="1" applyBorder="1" applyAlignment="1">
      <alignment vertical="center"/>
    </xf>
    <xf numFmtId="176" fontId="22" fillId="0" borderId="1" xfId="86" applyNumberFormat="1" applyFont="1" applyFill="1" applyBorder="1" applyAlignment="1">
      <alignment horizontal="center" vertical="center" wrapText="1"/>
    </xf>
    <xf numFmtId="185" fontId="23" fillId="0" borderId="1" xfId="227" applyNumberFormat="1" applyFont="1" applyFill="1" applyBorder="1" applyAlignment="1">
      <alignment vertical="center"/>
    </xf>
    <xf numFmtId="178" fontId="23" fillId="0" borderId="1" xfId="227" applyNumberFormat="1" applyFont="1" applyFill="1" applyBorder="1" applyAlignment="1">
      <alignment vertical="center"/>
    </xf>
    <xf numFmtId="185" fontId="19" fillId="7" borderId="1" xfId="227" applyNumberFormat="1" applyFont="1" applyFill="1" applyBorder="1" applyAlignment="1">
      <alignment vertical="center"/>
    </xf>
    <xf numFmtId="182" fontId="23" fillId="0" borderId="1" xfId="227" applyNumberFormat="1" applyFont="1" applyFill="1" applyBorder="1" applyAlignment="1">
      <alignment vertical="center"/>
    </xf>
    <xf numFmtId="185" fontId="14" fillId="0" borderId="0" xfId="86" applyNumberFormat="1" applyFont="1" applyFill="1" applyAlignment="1">
      <alignment vertical="center"/>
    </xf>
    <xf numFmtId="0" fontId="47" fillId="0" borderId="0" xfId="86" applyFont="1" applyFill="1" applyAlignment="1">
      <alignment vertical="center"/>
    </xf>
    <xf numFmtId="187" fontId="14" fillId="0" borderId="0" xfId="86" applyNumberFormat="1" applyFont="1" applyFill="1" applyAlignment="1">
      <alignment vertical="center"/>
    </xf>
    <xf numFmtId="9" fontId="14" fillId="0" borderId="0" xfId="33" applyFont="1" applyFill="1">
      <alignment vertical="center"/>
    </xf>
    <xf numFmtId="185" fontId="23" fillId="0" borderId="1" xfId="86" applyNumberFormat="1" applyFont="1" applyFill="1" applyBorder="1" applyAlignment="1">
      <alignment vertical="center"/>
    </xf>
    <xf numFmtId="181" fontId="14" fillId="0" borderId="0" xfId="86" applyNumberFormat="1" applyFont="1" applyFill="1" applyAlignment="1">
      <alignment vertical="center"/>
    </xf>
    <xf numFmtId="0" fontId="12" fillId="0" borderId="0" xfId="86" applyFont="1" applyFill="1" applyAlignment="1">
      <alignment vertical="center"/>
    </xf>
    <xf numFmtId="0" fontId="12" fillId="0" borderId="1" xfId="86" applyFont="1" applyFill="1" applyBorder="1" applyAlignment="1">
      <alignment horizontal="center"/>
    </xf>
    <xf numFmtId="0" fontId="12" fillId="0" borderId="1" xfId="86" applyFont="1" applyFill="1" applyBorder="1" applyAlignment="1">
      <alignment horizontal="center" vertical="center" wrapText="1"/>
    </xf>
    <xf numFmtId="0" fontId="48" fillId="0" borderId="1" xfId="86" applyFont="1" applyFill="1" applyBorder="1" applyAlignment="1">
      <alignment horizontal="center" vertical="center" wrapText="1"/>
    </xf>
    <xf numFmtId="0" fontId="49" fillId="0" borderId="1" xfId="187" applyFont="1" applyFill="1" applyBorder="1" applyAlignment="1">
      <alignment horizontal="left" vertical="center" wrapText="1"/>
    </xf>
    <xf numFmtId="0" fontId="20" fillId="0" borderId="1" xfId="86" applyFont="1" applyFill="1" applyBorder="1" applyAlignment="1">
      <alignment vertical="center" wrapText="1"/>
    </xf>
    <xf numFmtId="185" fontId="19" fillId="7" borderId="1" xfId="86" applyNumberFormat="1" applyFont="1" applyFill="1" applyBorder="1" applyAlignment="1">
      <alignment horizontal="right" vertical="center" wrapText="1"/>
    </xf>
    <xf numFmtId="185" fontId="23" fillId="0" borderId="1" xfId="86" applyNumberFormat="1" applyFont="1" applyFill="1" applyBorder="1" applyAlignment="1">
      <alignment horizontal="right" vertical="center" wrapText="1"/>
    </xf>
    <xf numFmtId="0" fontId="37" fillId="0" borderId="0" xfId="86" applyFont="1" applyFill="1" applyBorder="1" applyAlignment="1">
      <alignment horizontal="center" vertical="center"/>
    </xf>
    <xf numFmtId="0" fontId="14" fillId="0" borderId="1" xfId="86" applyFont="1" applyFill="1" applyBorder="1" applyAlignment="1">
      <alignment horizontal="center"/>
    </xf>
    <xf numFmtId="0" fontId="14" fillId="0" borderId="2" xfId="86" applyFont="1" applyFill="1" applyBorder="1" applyAlignment="1">
      <alignment vertical="center"/>
    </xf>
    <xf numFmtId="0" fontId="14" fillId="0" borderId="9" xfId="86" applyFont="1" applyFill="1" applyBorder="1" applyAlignment="1">
      <alignment vertical="center"/>
    </xf>
    <xf numFmtId="0" fontId="14" fillId="0" borderId="9" xfId="86" applyFont="1" applyFill="1" applyBorder="1" applyAlignment="1">
      <alignment horizontal="center"/>
    </xf>
    <xf numFmtId="0" fontId="19" fillId="0" borderId="10" xfId="86" applyFont="1" applyFill="1" applyBorder="1" applyAlignment="1">
      <alignment horizontal="center" vertical="center" wrapText="1"/>
    </xf>
    <xf numFmtId="0" fontId="19" fillId="0" borderId="10" xfId="86" applyFont="1" applyFill="1" applyBorder="1" applyAlignment="1">
      <alignment horizontal="center"/>
    </xf>
    <xf numFmtId="176" fontId="19" fillId="0" borderId="10" xfId="86" applyNumberFormat="1" applyFont="1" applyFill="1" applyBorder="1" applyAlignment="1">
      <alignment vertical="center"/>
    </xf>
    <xf numFmtId="176" fontId="19" fillId="0" borderId="0" xfId="86" applyNumberFormat="1" applyFont="1" applyFill="1" applyBorder="1" applyAlignment="1">
      <alignment vertical="center"/>
    </xf>
    <xf numFmtId="176" fontId="23" fillId="0" borderId="0" xfId="86" applyNumberFormat="1" applyFont="1" applyFill="1" applyBorder="1" applyAlignment="1">
      <alignment vertical="center"/>
    </xf>
    <xf numFmtId="0" fontId="12" fillId="0" borderId="1" xfId="86" applyFont="1" applyFill="1" applyBorder="1" applyAlignment="1">
      <alignment vertical="center"/>
    </xf>
    <xf numFmtId="0" fontId="19" fillId="0" borderId="0" xfId="86" applyFont="1" applyFill="1" applyBorder="1" applyAlignment="1">
      <alignment vertical="center"/>
    </xf>
    <xf numFmtId="0" fontId="19" fillId="0" borderId="6" xfId="86" applyFont="1" applyFill="1" applyBorder="1" applyAlignment="1">
      <alignment vertical="center" wrapText="1"/>
    </xf>
    <xf numFmtId="0" fontId="19" fillId="0" borderId="0" xfId="86" applyFont="1" applyFill="1" applyAlignment="1">
      <alignment vertical="center"/>
    </xf>
    <xf numFmtId="0" fontId="23" fillId="0" borderId="8" xfId="86" applyFont="1" applyFill="1" applyBorder="1" applyAlignment="1">
      <alignment vertical="center"/>
    </xf>
    <xf numFmtId="10" fontId="14" fillId="0" borderId="0" xfId="33" applyNumberFormat="1" applyFont="1" applyFill="1">
      <alignment vertical="center"/>
    </xf>
    <xf numFmtId="184" fontId="23" fillId="0" borderId="1" xfId="227" applyNumberFormat="1" applyFont="1" applyFill="1" applyBorder="1" applyAlignment="1">
      <alignment vertical="center"/>
    </xf>
    <xf numFmtId="187" fontId="19" fillId="0" borderId="1" xfId="86" applyNumberFormat="1" applyFont="1" applyFill="1" applyBorder="1" applyAlignment="1">
      <alignment vertical="center"/>
    </xf>
    <xf numFmtId="0" fontId="19" fillId="0" borderId="6" xfId="86" applyFont="1" applyFill="1" applyBorder="1" applyAlignment="1">
      <alignment vertical="center"/>
    </xf>
    <xf numFmtId="0" fontId="6" fillId="0" borderId="0" xfId="86" applyFont="1" applyFill="1" applyAlignment="1">
      <alignment vertical="center"/>
    </xf>
    <xf numFmtId="49" fontId="50" fillId="0" borderId="0" xfId="188" applyNumberFormat="1" applyFont="1" applyFill="1" applyBorder="1" applyAlignment="1">
      <alignment horizontal="center" vertical="center" shrinkToFit="1"/>
    </xf>
    <xf numFmtId="49" fontId="51" fillId="0" borderId="0" xfId="188" applyNumberFormat="1" applyFont="1" applyFill="1" applyBorder="1" applyAlignment="1">
      <alignment horizontal="center" vertical="center" shrinkToFit="1"/>
    </xf>
    <xf numFmtId="0" fontId="32" fillId="0" borderId="0" xfId="84" applyNumberFormat="1" applyFont="1" applyFill="1" applyAlignment="1"/>
    <xf numFmtId="180" fontId="52" fillId="0" borderId="0" xfId="188" applyNumberFormat="1" applyFont="1" applyFill="1" applyBorder="1" applyAlignment="1">
      <alignment horizontal="center" vertical="center" shrinkToFit="1"/>
    </xf>
    <xf numFmtId="0" fontId="23" fillId="0" borderId="1" xfId="84" applyNumberFormat="1" applyFont="1" applyFill="1" applyBorder="1" applyAlignment="1">
      <alignment horizontal="center" vertical="center"/>
    </xf>
    <xf numFmtId="0" fontId="53" fillId="0" borderId="1" xfId="84" applyNumberFormat="1" applyFont="1" applyFill="1" applyBorder="1" applyAlignment="1">
      <alignment horizontal="center" vertical="center"/>
    </xf>
    <xf numFmtId="49" fontId="11" fillId="0" borderId="1" xfId="188" applyNumberFormat="1" applyFont="1" applyFill="1" applyBorder="1" applyAlignment="1">
      <alignment horizontal="center" vertical="center" shrinkToFit="1"/>
    </xf>
    <xf numFmtId="185" fontId="11" fillId="0" borderId="1" xfId="188" applyNumberFormat="1" applyFont="1" applyFill="1" applyBorder="1" applyAlignment="1">
      <alignment horizontal="center" vertical="center" shrinkToFit="1"/>
    </xf>
    <xf numFmtId="176" fontId="41" fillId="0" borderId="2" xfId="188" applyNumberFormat="1" applyFont="1" applyFill="1" applyBorder="1" applyAlignment="1">
      <alignment horizontal="center" vertical="center" wrapText="1" shrinkToFit="1"/>
    </xf>
    <xf numFmtId="49" fontId="54" fillId="0" borderId="3" xfId="188" applyNumberFormat="1" applyFont="1" applyFill="1" applyBorder="1" applyAlignment="1">
      <alignment horizontal="center" vertical="center" shrinkToFit="1"/>
    </xf>
    <xf numFmtId="49" fontId="54" fillId="0" borderId="5" xfId="188" applyNumberFormat="1" applyFont="1" applyFill="1" applyBorder="1" applyAlignment="1">
      <alignment horizontal="center" vertical="center" shrinkToFit="1"/>
    </xf>
    <xf numFmtId="185" fontId="6" fillId="0" borderId="0" xfId="86" applyNumberFormat="1" applyFont="1" applyFill="1" applyAlignment="1">
      <alignment vertical="center"/>
    </xf>
    <xf numFmtId="176" fontId="41" fillId="0" borderId="9" xfId="188" applyNumberFormat="1" applyFont="1" applyFill="1" applyBorder="1" applyAlignment="1">
      <alignment horizontal="center" vertical="center" wrapText="1" shrinkToFit="1"/>
    </xf>
    <xf numFmtId="180" fontId="10" fillId="0" borderId="1" xfId="188" applyNumberFormat="1" applyFont="1" applyFill="1" applyBorder="1" applyAlignment="1">
      <alignment horizontal="center" vertical="center" shrinkToFit="1"/>
    </xf>
    <xf numFmtId="180" fontId="6" fillId="0" borderId="0" xfId="86" applyNumberFormat="1" applyFont="1" applyFill="1" applyAlignment="1">
      <alignment vertical="center"/>
    </xf>
    <xf numFmtId="180" fontId="19" fillId="0" borderId="1" xfId="188" applyNumberFormat="1" applyFont="1" applyFill="1" applyBorder="1" applyAlignment="1">
      <alignment horizontal="center" vertical="center"/>
    </xf>
    <xf numFmtId="0" fontId="20" fillId="0" borderId="1" xfId="188" applyFont="1" applyFill="1" applyBorder="1" applyAlignment="1">
      <alignment vertical="center"/>
    </xf>
    <xf numFmtId="0" fontId="22" fillId="0" borderId="3" xfId="188" applyFont="1" applyFill="1" applyBorder="1" applyAlignment="1">
      <alignment horizontal="center" vertical="center"/>
    </xf>
    <xf numFmtId="0" fontId="22" fillId="0" borderId="5" xfId="188" applyFont="1" applyFill="1" applyBorder="1" applyAlignment="1">
      <alignment horizontal="center" vertical="center"/>
    </xf>
    <xf numFmtId="0" fontId="19" fillId="0" borderId="1" xfId="188" applyFont="1" applyFill="1" applyBorder="1" applyAlignment="1">
      <alignment horizontal="center" vertical="center"/>
    </xf>
    <xf numFmtId="0" fontId="19" fillId="0" borderId="3" xfId="188" applyFont="1" applyFill="1" applyBorder="1" applyAlignment="1">
      <alignment horizontal="center" vertical="center"/>
    </xf>
    <xf numFmtId="0" fontId="20" fillId="0" borderId="1" xfId="188" applyFont="1" applyBorder="1" applyAlignment="1">
      <alignment vertical="center"/>
    </xf>
    <xf numFmtId="176" fontId="41" fillId="0" borderId="1" xfId="188" applyNumberFormat="1" applyFont="1" applyFill="1" applyBorder="1" applyAlignment="1">
      <alignment horizontal="center" vertical="center" wrapText="1" shrinkToFit="1"/>
    </xf>
    <xf numFmtId="0" fontId="0" fillId="0" borderId="0" xfId="20" applyFont="1" applyFill="1" applyAlignment="1"/>
    <xf numFmtId="0" fontId="55" fillId="0" borderId="0" xfId="20" applyFont="1" applyFill="1" applyAlignment="1">
      <alignment horizontal="center" vertical="center"/>
    </xf>
    <xf numFmtId="0" fontId="0" fillId="0" borderId="0" xfId="20" applyFont="1" applyFill="1" applyAlignment="1">
      <alignment horizontal="center" vertical="center"/>
    </xf>
    <xf numFmtId="0" fontId="56" fillId="0" borderId="1" xfId="20" applyFont="1" applyFill="1" applyBorder="1" applyAlignment="1">
      <alignment horizontal="center" vertical="center"/>
    </xf>
    <xf numFmtId="0" fontId="43" fillId="0" borderId="1" xfId="20" applyFont="1" applyFill="1" applyBorder="1" applyAlignment="1">
      <alignment horizontal="center" vertical="center"/>
    </xf>
    <xf numFmtId="1" fontId="0" fillId="0" borderId="0" xfId="20" applyNumberFormat="1" applyFont="1" applyFill="1" applyAlignment="1"/>
    <xf numFmtId="0" fontId="57" fillId="0" borderId="1" xfId="20" applyFont="1" applyFill="1" applyBorder="1" applyAlignment="1">
      <alignment horizontal="center" vertical="center"/>
    </xf>
    <xf numFmtId="1" fontId="44" fillId="0" borderId="1" xfId="20" applyNumberFormat="1" applyFont="1" applyFill="1" applyBorder="1" applyAlignment="1">
      <alignment horizontal="center" vertical="center"/>
    </xf>
    <xf numFmtId="0" fontId="44" fillId="0" borderId="1" xfId="2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58" fillId="0" borderId="0" xfId="195" applyFont="1" applyFill="1" applyAlignment="1">
      <alignment horizontal="center" vertical="center"/>
    </xf>
    <xf numFmtId="0" fontId="12" fillId="0" borderId="8" xfId="195" applyFont="1" applyFill="1" applyBorder="1" applyAlignment="1">
      <alignment vertical="center"/>
    </xf>
    <xf numFmtId="0" fontId="12" fillId="0" borderId="8" xfId="195" applyFont="1" applyFill="1" applyBorder="1" applyAlignment="1">
      <alignment horizontal="center" vertical="center"/>
    </xf>
    <xf numFmtId="0" fontId="6" fillId="0" borderId="1" xfId="195" applyFont="1" applyFill="1" applyBorder="1" applyAlignment="1">
      <alignment horizontal="center" vertical="center"/>
    </xf>
    <xf numFmtId="0" fontId="18" fillId="0" borderId="2" xfId="195" applyFont="1" applyFill="1" applyBorder="1" applyAlignment="1">
      <alignment horizontal="center" vertical="center" wrapText="1"/>
    </xf>
    <xf numFmtId="0" fontId="19" fillId="0" borderId="1" xfId="195" applyFont="1" applyFill="1" applyBorder="1" applyAlignment="1">
      <alignment horizontal="left" vertical="center"/>
    </xf>
    <xf numFmtId="176" fontId="19" fillId="0" borderId="1" xfId="195" applyNumberFormat="1" applyFont="1" applyFill="1" applyBorder="1" applyAlignment="1">
      <alignment vertical="center"/>
    </xf>
    <xf numFmtId="176" fontId="23" fillId="0" borderId="1" xfId="195" applyNumberFormat="1" applyFont="1" applyFill="1" applyBorder="1" applyAlignment="1">
      <alignment horizontal="center" vertical="center"/>
    </xf>
    <xf numFmtId="176" fontId="19" fillId="0" borderId="2" xfId="195" applyNumberFormat="1" applyFont="1" applyFill="1" applyBorder="1" applyAlignment="1">
      <alignment vertical="center"/>
    </xf>
    <xf numFmtId="0" fontId="17" fillId="0" borderId="8" xfId="195" applyFont="1" applyFill="1" applyBorder="1" applyAlignment="1">
      <alignment horizontal="center" vertical="center"/>
    </xf>
    <xf numFmtId="0" fontId="18" fillId="0" borderId="6" xfId="195" applyFont="1" applyFill="1" applyBorder="1" applyAlignment="1">
      <alignment horizontal="center" vertical="center" wrapText="1"/>
    </xf>
    <xf numFmtId="0" fontId="19" fillId="0" borderId="3" xfId="86" applyFont="1" applyFill="1" applyBorder="1" applyAlignment="1">
      <alignment horizontal="center" vertical="center" wrapText="1"/>
    </xf>
    <xf numFmtId="186" fontId="14" fillId="0" borderId="5" xfId="195" applyNumberFormat="1" applyFont="1" applyFill="1" applyBorder="1" applyAlignment="1">
      <alignment horizontal="center" vertical="center"/>
    </xf>
    <xf numFmtId="0" fontId="18" fillId="0" borderId="3" xfId="195" applyFont="1" applyFill="1" applyBorder="1" applyAlignment="1">
      <alignment horizontal="center" vertical="center" wrapText="1"/>
    </xf>
    <xf numFmtId="0" fontId="19" fillId="0" borderId="5" xfId="195" applyFont="1" applyFill="1" applyBorder="1" applyAlignment="1">
      <alignment horizontal="center" vertical="center" wrapText="1"/>
    </xf>
    <xf numFmtId="185" fontId="19" fillId="0" borderId="3" xfId="228" applyNumberFormat="1" applyFont="1" applyFill="1" applyBorder="1" applyAlignment="1">
      <alignment vertical="center"/>
    </xf>
    <xf numFmtId="0" fontId="20" fillId="0" borderId="5" xfId="195" applyFont="1" applyFill="1" applyBorder="1" applyAlignment="1">
      <alignment horizontal="left" vertical="center"/>
    </xf>
    <xf numFmtId="176" fontId="22" fillId="0" borderId="5" xfId="195" applyNumberFormat="1" applyFont="1" applyFill="1" applyBorder="1" applyAlignment="1">
      <alignment horizontal="center" vertical="center"/>
    </xf>
    <xf numFmtId="176" fontId="20" fillId="0" borderId="20" xfId="195" applyNumberFormat="1" applyFont="1" applyFill="1" applyBorder="1" applyAlignment="1">
      <alignment vertical="center"/>
    </xf>
    <xf numFmtId="0" fontId="17" fillId="0" borderId="8" xfId="195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30" fillId="0" borderId="0" xfId="210" applyNumberFormat="1" applyFont="1" applyFill="1" applyAlignment="1">
      <alignment horizontal="center" vertical="center"/>
    </xf>
    <xf numFmtId="49" fontId="6" fillId="0" borderId="0" xfId="210" applyNumberFormat="1" applyFont="1" applyFill="1" applyAlignment="1">
      <alignment horizontal="center" vertical="center"/>
    </xf>
    <xf numFmtId="49" fontId="27" fillId="0" borderId="5" xfId="210" applyNumberFormat="1" applyFont="1" applyFill="1" applyBorder="1" applyAlignment="1">
      <alignment horizontal="center" vertical="center"/>
    </xf>
    <xf numFmtId="49" fontId="27" fillId="0" borderId="1" xfId="210" applyNumberFormat="1" applyFont="1" applyFill="1" applyBorder="1" applyAlignment="1">
      <alignment horizontal="center" vertical="center"/>
    </xf>
    <xf numFmtId="49" fontId="27" fillId="0" borderId="4" xfId="26" applyNumberFormat="1" applyFont="1" applyFill="1" applyBorder="1" applyAlignment="1">
      <alignment horizontal="center" vertical="center"/>
    </xf>
    <xf numFmtId="49" fontId="19" fillId="0" borderId="1" xfId="188" applyNumberFormat="1" applyFont="1" applyFill="1" applyBorder="1" applyAlignment="1">
      <alignment horizontal="center" vertical="center"/>
    </xf>
    <xf numFmtId="0" fontId="1" fillId="0" borderId="0" xfId="86" applyFont="1" applyFill="1" applyBorder="1" applyAlignment="1">
      <alignment vertical="center"/>
    </xf>
    <xf numFmtId="0" fontId="3" fillId="0" borderId="8" xfId="86" applyFont="1" applyFill="1" applyBorder="1" applyAlignment="1">
      <alignment horizontal="center" vertical="center"/>
    </xf>
    <xf numFmtId="186" fontId="14" fillId="0" borderId="3" xfId="86" applyNumberFormat="1" applyFont="1" applyFill="1" applyBorder="1" applyAlignment="1">
      <alignment horizontal="center" vertical="center"/>
    </xf>
    <xf numFmtId="186" fontId="14" fillId="0" borderId="4" xfId="86" applyNumberFormat="1" applyFont="1" applyFill="1" applyBorder="1" applyAlignment="1">
      <alignment horizontal="center" vertical="center"/>
    </xf>
    <xf numFmtId="186" fontId="14" fillId="0" borderId="5" xfId="86" applyNumberFormat="1" applyFont="1" applyFill="1" applyBorder="1" applyAlignment="1">
      <alignment horizontal="center" vertical="center"/>
    </xf>
    <xf numFmtId="0" fontId="14" fillId="0" borderId="1" xfId="86" applyFont="1" applyFill="1" applyBorder="1" applyAlignment="1">
      <alignment horizontal="center" vertical="center"/>
    </xf>
    <xf numFmtId="0" fontId="14" fillId="0" borderId="3" xfId="86" applyFont="1" applyFill="1" applyBorder="1" applyAlignment="1">
      <alignment horizontal="center" vertical="center" wrapText="1"/>
    </xf>
    <xf numFmtId="0" fontId="14" fillId="0" borderId="3" xfId="86" applyFont="1" applyFill="1" applyBorder="1" applyAlignment="1">
      <alignment horizontal="center" vertical="center"/>
    </xf>
    <xf numFmtId="0" fontId="20" fillId="0" borderId="1" xfId="86" applyFont="1" applyFill="1" applyBorder="1" applyAlignment="1">
      <alignment horizontal="left" vertical="center"/>
    </xf>
    <xf numFmtId="183" fontId="19" fillId="0" borderId="1" xfId="227" applyNumberFormat="1" applyFont="1" applyFill="1" applyBorder="1" applyAlignment="1">
      <alignment vertical="center"/>
    </xf>
    <xf numFmtId="0" fontId="19" fillId="0" borderId="1" xfId="20" applyFont="1" applyFill="1" applyBorder="1" applyAlignment="1">
      <alignment vertical="center"/>
    </xf>
    <xf numFmtId="176" fontId="22" fillId="0" borderId="1" xfId="86" applyNumberFormat="1" applyFont="1" applyFill="1" applyBorder="1" applyAlignment="1">
      <alignment horizontal="center" vertical="center"/>
    </xf>
    <xf numFmtId="185" fontId="19" fillId="0" borderId="1" xfId="20" applyNumberFormat="1" applyFont="1" applyFill="1" applyBorder="1" applyAlignment="1">
      <alignment vertical="center"/>
    </xf>
    <xf numFmtId="0" fontId="1" fillId="0" borderId="0" xfId="86" applyFont="1" applyFill="1" applyBorder="1" applyAlignment="1">
      <alignment horizontal="center" vertical="center"/>
    </xf>
    <xf numFmtId="0" fontId="14" fillId="0" borderId="4" xfId="86" applyFont="1" applyFill="1" applyBorder="1" applyAlignment="1">
      <alignment horizontal="center" vertical="center"/>
    </xf>
    <xf numFmtId="0" fontId="14" fillId="0" borderId="5" xfId="86" applyFont="1" applyFill="1" applyBorder="1" applyAlignment="1">
      <alignment horizontal="center" vertical="center"/>
    </xf>
    <xf numFmtId="0" fontId="21" fillId="0" borderId="0" xfId="86" applyFont="1" applyFill="1" applyAlignment="1">
      <alignment vertical="center"/>
    </xf>
    <xf numFmtId="183" fontId="23" fillId="0" borderId="1" xfId="227" applyNumberFormat="1" applyFont="1" applyFill="1" applyBorder="1" applyAlignment="1">
      <alignment vertical="center"/>
    </xf>
    <xf numFmtId="0" fontId="14" fillId="0" borderId="9" xfId="86" applyFont="1" applyFill="1" applyBorder="1" applyAlignment="1">
      <alignment horizontal="center" vertical="center"/>
    </xf>
    <xf numFmtId="0" fontId="19" fillId="0" borderId="9" xfId="86" applyFont="1" applyFill="1" applyBorder="1" applyAlignment="1">
      <alignment horizontal="center" vertical="center" wrapText="1"/>
    </xf>
    <xf numFmtId="176" fontId="23" fillId="0" borderId="10" xfId="86" applyNumberFormat="1" applyFont="1" applyFill="1" applyBorder="1" applyAlignment="1">
      <alignment vertical="center"/>
    </xf>
    <xf numFmtId="176" fontId="23" fillId="0" borderId="0" xfId="86" applyNumberFormat="1" applyFont="1" applyFill="1" applyAlignment="1">
      <alignment vertical="center"/>
    </xf>
    <xf numFmtId="0" fontId="23" fillId="0" borderId="6" xfId="86" applyFont="1" applyFill="1" applyBorder="1" applyAlignment="1">
      <alignment vertical="center"/>
    </xf>
    <xf numFmtId="0" fontId="29" fillId="0" borderId="0" xfId="26" applyNumberFormat="1" applyFont="1" applyFill="1" applyAlignment="1">
      <alignment horizontal="center" vertical="center" wrapText="1"/>
    </xf>
    <xf numFmtId="0" fontId="45" fillId="0" borderId="0" xfId="26" applyNumberFormat="1" applyFont="1" applyFill="1" applyAlignment="1">
      <alignment wrapText="1"/>
    </xf>
    <xf numFmtId="185" fontId="59" fillId="0" borderId="0" xfId="26" applyNumberFormat="1" applyFont="1" applyFill="1" applyAlignment="1">
      <alignment horizontal="center" vertical="center" wrapText="1"/>
    </xf>
    <xf numFmtId="180" fontId="60" fillId="0" borderId="0" xfId="188" applyNumberFormat="1" applyFont="1" applyFill="1" applyBorder="1" applyAlignment="1">
      <alignment horizontal="center" vertical="center" wrapText="1" shrinkToFit="1"/>
    </xf>
    <xf numFmtId="0" fontId="18" fillId="0" borderId="1" xfId="211" applyNumberFormat="1" applyFont="1" applyFill="1" applyBorder="1" applyAlignment="1">
      <alignment horizontal="center" vertical="center" wrapText="1"/>
    </xf>
    <xf numFmtId="185" fontId="18" fillId="0" borderId="1" xfId="211" applyNumberFormat="1" applyFont="1" applyFill="1" applyBorder="1" applyAlignment="1">
      <alignment horizontal="center" vertical="center" wrapText="1"/>
    </xf>
    <xf numFmtId="49" fontId="19" fillId="0" borderId="1" xfId="188" applyNumberFormat="1" applyFont="1" applyFill="1" applyBorder="1" applyAlignment="1">
      <alignment vertical="center"/>
    </xf>
    <xf numFmtId="0" fontId="14" fillId="0" borderId="0" xfId="211" applyNumberFormat="1" applyFont="1" applyFill="1" applyAlignment="1">
      <alignment horizontal="center" vertical="center"/>
    </xf>
    <xf numFmtId="0" fontId="14" fillId="0" borderId="0" xfId="211" applyNumberFormat="1" applyFont="1" applyFill="1" applyAlignment="1"/>
    <xf numFmtId="180" fontId="34" fillId="0" borderId="0" xfId="188" applyNumberFormat="1" applyFont="1" applyFill="1" applyBorder="1" applyAlignment="1">
      <alignment horizontal="center" vertical="center" shrinkToFit="1"/>
    </xf>
    <xf numFmtId="0" fontId="14" fillId="0" borderId="2" xfId="211" applyNumberFormat="1" applyFont="1" applyFill="1" applyBorder="1" applyAlignment="1">
      <alignment horizontal="center" vertical="center"/>
    </xf>
    <xf numFmtId="0" fontId="14" fillId="0" borderId="3" xfId="211" applyNumberFormat="1" applyFont="1" applyFill="1" applyBorder="1" applyAlignment="1">
      <alignment horizontal="center" vertical="center"/>
    </xf>
    <xf numFmtId="0" fontId="14" fillId="0" borderId="5" xfId="211" applyNumberFormat="1" applyFont="1" applyFill="1" applyBorder="1" applyAlignment="1">
      <alignment horizontal="center" vertical="center"/>
    </xf>
    <xf numFmtId="185" fontId="14" fillId="0" borderId="2" xfId="211" applyNumberFormat="1" applyFont="1" applyFill="1" applyBorder="1" applyAlignment="1">
      <alignment horizontal="center" vertical="center"/>
    </xf>
    <xf numFmtId="0" fontId="14" fillId="0" borderId="6" xfId="211" applyNumberFormat="1" applyFont="1" applyFill="1" applyBorder="1" applyAlignment="1">
      <alignment horizontal="center" vertical="center"/>
    </xf>
    <xf numFmtId="0" fontId="14" fillId="0" borderId="1" xfId="211" applyNumberFormat="1" applyFont="1" applyFill="1" applyBorder="1" applyAlignment="1">
      <alignment horizontal="center" vertical="center"/>
    </xf>
    <xf numFmtId="185" fontId="14" fillId="0" borderId="12" xfId="211" applyNumberFormat="1" applyFont="1" applyFill="1" applyBorder="1" applyAlignment="1">
      <alignment horizontal="center" vertical="center"/>
    </xf>
    <xf numFmtId="0" fontId="23" fillId="0" borderId="3" xfId="26" applyNumberFormat="1" applyFont="1" applyFill="1" applyBorder="1" applyAlignment="1">
      <alignment horizontal="center" vertical="center"/>
    </xf>
    <xf numFmtId="0" fontId="23" fillId="0" borderId="4" xfId="26" applyNumberFormat="1" applyFont="1" applyFill="1" applyBorder="1" applyAlignment="1">
      <alignment horizontal="center" vertical="center"/>
    </xf>
    <xf numFmtId="0" fontId="23" fillId="0" borderId="21" xfId="26" applyNumberFormat="1" applyFont="1" applyFill="1" applyBorder="1" applyAlignment="1">
      <alignment horizontal="center" vertical="center"/>
    </xf>
    <xf numFmtId="180" fontId="11" fillId="0" borderId="11" xfId="188" applyNumberFormat="1" applyFont="1" applyFill="1" applyBorder="1" applyAlignment="1">
      <alignment horizontal="right" vertical="center" shrinkToFit="1"/>
    </xf>
    <xf numFmtId="49" fontId="19" fillId="0" borderId="1" xfId="26" applyNumberFormat="1" applyFont="1" applyFill="1" applyBorder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8" fillId="0" borderId="0" xfId="86" applyFont="1" applyFill="1" applyAlignment="1">
      <alignment vertical="center"/>
    </xf>
    <xf numFmtId="0" fontId="3" fillId="0" borderId="0" xfId="86" applyFont="1" applyFill="1" applyBorder="1" applyAlignment="1">
      <alignment vertical="center"/>
    </xf>
    <xf numFmtId="0" fontId="12" fillId="0" borderId="0" xfId="86" applyFont="1" applyFill="1" applyBorder="1" applyAlignment="1">
      <alignment horizontal="right" vertical="center"/>
    </xf>
    <xf numFmtId="186" fontId="18" fillId="0" borderId="1" xfId="86" applyNumberFormat="1" applyFont="1" applyFill="1" applyBorder="1" applyAlignment="1">
      <alignment horizontal="center" vertical="center"/>
    </xf>
    <xf numFmtId="0" fontId="38" fillId="0" borderId="0" xfId="163" applyFont="1" applyFill="1" applyAlignment="1"/>
    <xf numFmtId="185" fontId="19" fillId="0" borderId="1" xfId="86" applyNumberFormat="1" applyFont="1" applyFill="1" applyBorder="1" applyAlignment="1">
      <alignment vertical="center"/>
    </xf>
    <xf numFmtId="0" fontId="6" fillId="0" borderId="0" xfId="86" applyFont="1" applyFill="1" applyBorder="1" applyAlignment="1">
      <alignment vertical="center"/>
    </xf>
    <xf numFmtId="0" fontId="18" fillId="0" borderId="1" xfId="86" applyFont="1" applyFill="1" applyBorder="1" applyAlignment="1">
      <alignment horizontal="center" vertical="center"/>
    </xf>
    <xf numFmtId="1" fontId="19" fillId="0" borderId="1" xfId="86" applyNumberFormat="1" applyFont="1" applyFill="1" applyBorder="1" applyAlignment="1">
      <alignment vertical="center"/>
    </xf>
    <xf numFmtId="0" fontId="37" fillId="0" borderId="0" xfId="197" applyFont="1" applyFill="1" applyBorder="1" applyAlignment="1">
      <alignment horizontal="center" vertical="center"/>
    </xf>
    <xf numFmtId="0" fontId="61" fillId="0" borderId="0" xfId="86" applyFont="1" applyFill="1" applyAlignment="1">
      <alignment vertical="center"/>
    </xf>
    <xf numFmtId="0" fontId="58" fillId="0" borderId="0" xfId="86" applyFont="1" applyFill="1" applyBorder="1" applyAlignment="1">
      <alignment horizontal="center" vertical="center"/>
    </xf>
    <xf numFmtId="186" fontId="14" fillId="0" borderId="1" xfId="86" applyNumberFormat="1" applyFont="1" applyFill="1" applyBorder="1" applyAlignment="1">
      <alignment horizontal="center" vertical="center"/>
    </xf>
    <xf numFmtId="0" fontId="19" fillId="0" borderId="9" xfId="86" applyFont="1" applyFill="1" applyBorder="1" applyAlignment="1">
      <alignment horizontal="center"/>
    </xf>
    <xf numFmtId="176" fontId="19" fillId="0" borderId="9" xfId="86" applyNumberFormat="1" applyFont="1" applyFill="1" applyBorder="1" applyAlignment="1">
      <alignment vertical="center"/>
    </xf>
    <xf numFmtId="176" fontId="23" fillId="0" borderId="9" xfId="86" applyNumberFormat="1" applyFont="1" applyFill="1" applyBorder="1" applyAlignment="1">
      <alignment vertical="center"/>
    </xf>
    <xf numFmtId="0" fontId="12" fillId="0" borderId="0" xfId="86" applyFont="1" applyFill="1" applyBorder="1" applyAlignment="1">
      <alignment vertical="center"/>
    </xf>
    <xf numFmtId="0" fontId="14" fillId="0" borderId="0" xfId="86" applyFont="1" applyFill="1" applyBorder="1" applyAlignment="1">
      <alignment vertical="center"/>
    </xf>
    <xf numFmtId="49" fontId="28" fillId="0" borderId="3" xfId="188" applyNumberFormat="1" applyFont="1" applyFill="1" applyBorder="1" applyAlignment="1">
      <alignment horizontal="center" vertical="center" shrinkToFit="1"/>
    </xf>
    <xf numFmtId="0" fontId="20" fillId="0" borderId="3" xfId="188" applyFont="1" applyFill="1" applyBorder="1" applyAlignment="1">
      <alignment vertical="center"/>
    </xf>
    <xf numFmtId="180" fontId="10" fillId="0" borderId="1" xfId="188" applyNumberFormat="1" applyFont="1" applyFill="1" applyBorder="1" applyAlignment="1">
      <alignment horizontal="right" vertical="center" shrinkToFit="1"/>
    </xf>
    <xf numFmtId="180" fontId="62" fillId="0" borderId="0" xfId="188" applyNumberFormat="1" applyFont="1" applyFill="1" applyBorder="1" applyAlignment="1">
      <alignment horizontal="center" vertical="center" shrinkToFit="1"/>
    </xf>
    <xf numFmtId="0" fontId="18" fillId="0" borderId="1" xfId="26" applyNumberFormat="1" applyFont="1" applyFill="1" applyBorder="1" applyAlignment="1">
      <alignment horizontal="center" vertical="center"/>
    </xf>
    <xf numFmtId="185" fontId="14" fillId="0" borderId="1" xfId="26" applyNumberFormat="1" applyFont="1" applyFill="1" applyBorder="1" applyAlignment="1">
      <alignment horizontal="center" vertical="center"/>
    </xf>
    <xf numFmtId="0" fontId="27" fillId="0" borderId="1" xfId="26" applyNumberFormat="1" applyFont="1" applyFill="1" applyBorder="1" applyAlignment="1">
      <alignment horizontal="center" vertical="center"/>
    </xf>
    <xf numFmtId="180" fontId="23" fillId="0" borderId="1" xfId="26" applyNumberFormat="1" applyFont="1" applyFill="1" applyBorder="1" applyAlignment="1">
      <alignment vertical="center"/>
    </xf>
    <xf numFmtId="0" fontId="20" fillId="0" borderId="1" xfId="26" applyNumberFormat="1" applyFont="1" applyFill="1" applyBorder="1" applyAlignment="1">
      <alignment vertical="center"/>
    </xf>
    <xf numFmtId="180" fontId="43" fillId="0" borderId="1" xfId="20" applyNumberFormat="1" applyFont="1" applyFill="1" applyBorder="1" applyAlignment="1">
      <alignment horizontal="right" vertical="center"/>
    </xf>
    <xf numFmtId="185" fontId="19" fillId="0" borderId="1" xfId="26" applyNumberFormat="1" applyFont="1" applyFill="1" applyBorder="1" applyAlignment="1">
      <alignment horizontal="center" vertical="center"/>
    </xf>
    <xf numFmtId="185" fontId="20" fillId="0" borderId="0" xfId="192" applyNumberFormat="1" applyFont="1" applyFill="1" applyAlignment="1">
      <alignment horizontal="center" vertical="center"/>
    </xf>
    <xf numFmtId="180" fontId="23" fillId="0" borderId="1" xfId="192" applyNumberFormat="1" applyFont="1" applyFill="1" applyBorder="1" applyAlignment="1">
      <alignment vertical="center"/>
    </xf>
    <xf numFmtId="49" fontId="19" fillId="0" borderId="1" xfId="192" applyNumberFormat="1" applyFont="1" applyFill="1" applyBorder="1" applyAlignment="1">
      <alignment horizontal="center" vertical="center"/>
    </xf>
    <xf numFmtId="180" fontId="19" fillId="0" borderId="1" xfId="191" applyNumberFormat="1" applyFont="1" applyFill="1" applyBorder="1" applyAlignment="1">
      <alignment vertical="center"/>
    </xf>
    <xf numFmtId="180" fontId="19" fillId="0" borderId="1" xfId="192" applyNumberFormat="1" applyFont="1" applyFill="1" applyBorder="1" applyAlignment="1">
      <alignment vertical="center"/>
    </xf>
    <xf numFmtId="0" fontId="21" fillId="0" borderId="0" xfId="86" applyFont="1" applyFill="1" applyBorder="1" applyAlignment="1">
      <alignment horizontal="right" vertical="center"/>
    </xf>
    <xf numFmtId="186" fontId="18" fillId="0" borderId="3" xfId="86" applyNumberFormat="1" applyFont="1" applyFill="1" applyBorder="1" applyAlignment="1">
      <alignment horizontal="center" vertical="center"/>
    </xf>
    <xf numFmtId="186" fontId="18" fillId="0" borderId="4" xfId="86" applyNumberFormat="1" applyFont="1" applyFill="1" applyBorder="1" applyAlignment="1">
      <alignment horizontal="center" vertical="center"/>
    </xf>
    <xf numFmtId="186" fontId="18" fillId="0" borderId="5" xfId="86" applyNumberFormat="1" applyFont="1" applyFill="1" applyBorder="1" applyAlignment="1">
      <alignment horizontal="center" vertical="center"/>
    </xf>
    <xf numFmtId="0" fontId="18" fillId="0" borderId="2" xfId="86" applyFont="1" applyFill="1" applyBorder="1" applyAlignment="1">
      <alignment horizontal="center" vertical="center" wrapText="1"/>
    </xf>
    <xf numFmtId="0" fontId="18" fillId="0" borderId="6" xfId="86" applyFont="1" applyFill="1" applyBorder="1" applyAlignment="1">
      <alignment horizontal="center" vertical="center" wrapText="1"/>
    </xf>
    <xf numFmtId="0" fontId="32" fillId="0" borderId="1" xfId="86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left" vertical="center" wrapText="1"/>
    </xf>
    <xf numFmtId="183" fontId="19" fillId="0" borderId="1" xfId="86" applyNumberFormat="1" applyFont="1" applyFill="1" applyBorder="1" applyAlignment="1">
      <alignment horizontal="right" vertical="center" wrapText="1"/>
    </xf>
    <xf numFmtId="188" fontId="19" fillId="0" borderId="1" xfId="86" applyNumberFormat="1" applyFont="1" applyFill="1" applyBorder="1" applyAlignment="1">
      <alignment horizontal="right" vertical="center" wrapText="1"/>
    </xf>
    <xf numFmtId="180" fontId="19" fillId="0" borderId="1" xfId="86" applyNumberFormat="1" applyFont="1" applyFill="1" applyBorder="1" applyAlignment="1">
      <alignment horizontal="right" vertical="center" wrapText="1"/>
    </xf>
    <xf numFmtId="176" fontId="20" fillId="0" borderId="6" xfId="86" applyNumberFormat="1" applyFont="1" applyFill="1" applyBorder="1" applyAlignment="1">
      <alignment vertical="center" wrapText="1"/>
    </xf>
    <xf numFmtId="185" fontId="19" fillId="0" borderId="6" xfId="86" applyNumberFormat="1" applyFont="1" applyFill="1" applyBorder="1" applyAlignment="1">
      <alignment horizontal="right" vertical="center" wrapText="1"/>
    </xf>
    <xf numFmtId="183" fontId="19" fillId="0" borderId="6" xfId="86" applyNumberFormat="1" applyFont="1" applyFill="1" applyBorder="1" applyAlignment="1">
      <alignment horizontal="right" vertical="center" wrapText="1"/>
    </xf>
    <xf numFmtId="179" fontId="19" fillId="0" borderId="6" xfId="86" applyNumberFormat="1" applyFont="1" applyFill="1" applyBorder="1" applyAlignment="1">
      <alignment horizontal="right" vertical="center" wrapText="1"/>
    </xf>
    <xf numFmtId="0" fontId="14" fillId="0" borderId="6" xfId="86" applyFont="1" applyFill="1" applyBorder="1" applyAlignment="1">
      <alignment vertical="center"/>
    </xf>
    <xf numFmtId="183" fontId="23" fillId="0" borderId="1" xfId="86" applyNumberFormat="1" applyFont="1" applyFill="1" applyBorder="1" applyAlignment="1">
      <alignment horizontal="right" vertical="center" wrapText="1"/>
    </xf>
    <xf numFmtId="188" fontId="23" fillId="0" borderId="1" xfId="86" applyNumberFormat="1" applyFont="1" applyFill="1" applyBorder="1" applyAlignment="1">
      <alignment horizontal="right" vertical="center" wrapText="1"/>
    </xf>
    <xf numFmtId="0" fontId="21" fillId="0" borderId="0" xfId="86" applyFont="1" applyFill="1" applyAlignment="1">
      <alignment horizontal="center" vertical="center"/>
    </xf>
    <xf numFmtId="0" fontId="18" fillId="0" borderId="3" xfId="86" applyFont="1" applyFill="1" applyBorder="1" applyAlignment="1">
      <alignment horizontal="center" vertical="center"/>
    </xf>
    <xf numFmtId="0" fontId="18" fillId="0" borderId="4" xfId="86" applyFont="1" applyFill="1" applyBorder="1" applyAlignment="1">
      <alignment horizontal="center" vertical="center"/>
    </xf>
    <xf numFmtId="0" fontId="18" fillId="0" borderId="5" xfId="86" applyFont="1" applyFill="1" applyBorder="1" applyAlignment="1">
      <alignment horizontal="center" vertical="center"/>
    </xf>
    <xf numFmtId="0" fontId="12" fillId="0" borderId="6" xfId="86" applyFont="1" applyFill="1" applyBorder="1" applyAlignment="1">
      <alignment vertical="center"/>
    </xf>
    <xf numFmtId="0" fontId="19" fillId="0" borderId="6" xfId="86" applyFont="1" applyFill="1" applyBorder="1" applyAlignment="1">
      <alignment horizontal="right" vertical="center" wrapText="1"/>
    </xf>
    <xf numFmtId="178" fontId="19" fillId="0" borderId="6" xfId="227" applyNumberFormat="1" applyFont="1" applyFill="1" applyBorder="1" applyAlignment="1">
      <alignment vertical="center"/>
    </xf>
    <xf numFmtId="0" fontId="20" fillId="0" borderId="1" xfId="86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20" xfId="86" applyFont="1" applyFill="1" applyBorder="1" applyAlignment="1">
      <alignment vertical="center"/>
    </xf>
    <xf numFmtId="0" fontId="14" fillId="0" borderId="10" xfId="86" applyFont="1" applyFill="1" applyBorder="1" applyAlignment="1">
      <alignment vertical="center"/>
    </xf>
    <xf numFmtId="0" fontId="64" fillId="0" borderId="1" xfId="86" applyFont="1" applyFill="1" applyBorder="1" applyAlignment="1">
      <alignment horizontal="center" vertical="center" wrapText="1"/>
    </xf>
    <xf numFmtId="0" fontId="14" fillId="0" borderId="10" xfId="86" applyFont="1" applyFill="1" applyBorder="1" applyAlignment="1">
      <alignment horizontal="center"/>
    </xf>
    <xf numFmtId="0" fontId="32" fillId="0" borderId="0" xfId="86" applyFont="1" applyFill="1" applyBorder="1" applyAlignment="1">
      <alignment horizontal="center" vertical="center" wrapText="1"/>
    </xf>
    <xf numFmtId="0" fontId="19" fillId="0" borderId="0" xfId="86" applyFont="1" applyFill="1" applyBorder="1" applyAlignment="1">
      <alignment horizontal="center"/>
    </xf>
    <xf numFmtId="176" fontId="63" fillId="0" borderId="1" xfId="86" applyNumberFormat="1" applyFont="1" applyFill="1" applyBorder="1" applyAlignment="1">
      <alignment vertical="center" wrapText="1"/>
    </xf>
    <xf numFmtId="0" fontId="15" fillId="0" borderId="1" xfId="86" applyFont="1" applyFill="1" applyBorder="1" applyAlignment="1">
      <alignment vertical="center"/>
    </xf>
    <xf numFmtId="176" fontId="19" fillId="0" borderId="6" xfId="86" applyNumberFormat="1" applyFont="1" applyFill="1" applyBorder="1" applyAlignment="1">
      <alignment vertical="center" wrapText="1"/>
    </xf>
    <xf numFmtId="176" fontId="19" fillId="0" borderId="1" xfId="86" applyNumberFormat="1" applyFont="1" applyFill="1" applyBorder="1" applyAlignment="1">
      <alignment vertical="center" wrapText="1"/>
    </xf>
    <xf numFmtId="0" fontId="23" fillId="0" borderId="0" xfId="86" applyFont="1" applyFill="1" applyBorder="1" applyAlignment="1">
      <alignment horizontal="right" vertical="center"/>
    </xf>
    <xf numFmtId="0" fontId="19" fillId="0" borderId="0" xfId="86" applyFont="1" applyFill="1" applyBorder="1" applyAlignment="1">
      <alignment horizontal="center" vertical="center"/>
    </xf>
    <xf numFmtId="181" fontId="19" fillId="0" borderId="1" xfId="86" applyNumberFormat="1" applyFont="1" applyFill="1" applyBorder="1" applyAlignment="1">
      <alignment horizontal="right" vertical="center" wrapText="1"/>
    </xf>
    <xf numFmtId="0" fontId="19" fillId="0" borderId="1" xfId="26" applyNumberFormat="1" applyFont="1" applyFill="1" applyBorder="1" applyAlignment="1" quotePrefix="1">
      <alignment horizontal="center" vertical="center" wrapText="1"/>
    </xf>
    <xf numFmtId="0" fontId="19" fillId="0" borderId="1" xfId="26" applyNumberFormat="1" applyFont="1" applyFill="1" applyBorder="1" applyAlignment="1" quotePrefix="1">
      <alignment horizontal="center" vertical="center"/>
    </xf>
  </cellXfs>
  <cellStyles count="243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差_朝阳区2016年预算执行情况和2017年预算草案(定稿)" xfId="6"/>
    <cellStyle name="货币" xfId="7" builtinId="4"/>
    <cellStyle name="千位分隔[0]" xfId="8" builtinId="6"/>
    <cellStyle name="20% - Accent4" xfId="9"/>
    <cellStyle name="40% - 强调文字颜色 3" xfId="10" builtinId="39"/>
    <cellStyle name="计算 2" xfId="11"/>
    <cellStyle name="千位分隔" xfId="12" builtinId="3"/>
    <cellStyle name="好_基金科目表" xfId="13"/>
    <cellStyle name="差" xfId="14" builtinId="27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60% - 强调文字颜色 2 3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5 2" xfId="26"/>
    <cellStyle name="解释性文本" xfId="27" builtinId="53"/>
    <cellStyle name="百分比 2 2" xfId="28"/>
    <cellStyle name="_2012年通俗表(二十二稿，按系统数据核对、调整20111209)" xfId="29"/>
    <cellStyle name="标题 1" xfId="30" builtinId="16"/>
    <cellStyle name="百分比 4" xfId="31"/>
    <cellStyle name="标题 2" xfId="32" builtinId="17"/>
    <cellStyle name="百分比 5" xfId="33"/>
    <cellStyle name="60% - 强调文字颜色 1" xfId="34" builtinId="32"/>
    <cellStyle name="标题 3" xfId="35" builtinId="18"/>
    <cellStyle name="60% - 强调文字颜色 4" xfId="36" builtinId="44"/>
    <cellStyle name="输出" xfId="37" builtinId="21"/>
    <cellStyle name="计算" xfId="38" builtinId="22"/>
    <cellStyle name="Input" xfId="39"/>
    <cellStyle name="检查单元格" xfId="40" builtinId="23"/>
    <cellStyle name="40% - 强调文字颜色 4 2" xfId="41"/>
    <cellStyle name="20% - 强调文字颜色 6" xfId="42" builtinId="50"/>
    <cellStyle name="强调文字颜色 2" xfId="43" builtinId="33"/>
    <cellStyle name="链接单元格" xfId="44" builtinId="24"/>
    <cellStyle name="20% - 强调文字颜色 2 3" xfId="45"/>
    <cellStyle name="汇总" xfId="46" builtinId="25"/>
    <cellStyle name="好" xfId="47" builtinId="26"/>
    <cellStyle name="Heading 3" xfId="48"/>
    <cellStyle name="20% - 强调文字颜色 3 3" xfId="49"/>
    <cellStyle name="适中" xfId="50" builtinId="28"/>
    <cellStyle name="20% - 强调文字颜色 5" xfId="51" builtinId="46"/>
    <cellStyle name="强调文字颜色 1" xfId="52" builtinId="29"/>
    <cellStyle name="链接单元格 3" xfId="53"/>
    <cellStyle name="20% - 强调文字颜色 1" xfId="54" builtinId="30"/>
    <cellStyle name="40% - 强调文字颜色 1" xfId="55" builtinId="31"/>
    <cellStyle name="输出 2" xfId="56"/>
    <cellStyle name="20% - 强调文字颜色 2" xfId="57" builtinId="34"/>
    <cellStyle name="40% - 强调文字颜色 2" xfId="58" builtinId="35"/>
    <cellStyle name="强调文字颜色 3" xfId="59" builtinId="37"/>
    <cellStyle name="强调文字颜色 4" xfId="60" builtinId="41"/>
    <cellStyle name="20% - 强调文字颜色 4" xfId="61" builtinId="42"/>
    <cellStyle name="计算 3" xfId="62"/>
    <cellStyle name="40% - 强调文字颜色 4" xfId="63" builtinId="43"/>
    <cellStyle name="强调文字颜色 5" xfId="64" builtinId="45"/>
    <cellStyle name="40% - 强调文字颜色 5" xfId="65" builtinId="47"/>
    <cellStyle name="60% - 强调文字颜色 5" xfId="66" builtinId="48"/>
    <cellStyle name="强调文字颜色 6" xfId="67" builtinId="49"/>
    <cellStyle name="适中 2" xfId="68"/>
    <cellStyle name="40% - 强调文字颜色 6" xfId="69" builtinId="51"/>
    <cellStyle name="60% - 强调文字颜色 6" xfId="70" builtinId="52"/>
    <cellStyle name="20% - Accent2" xfId="71"/>
    <cellStyle name="20% - Accent3" xfId="72"/>
    <cellStyle name="20% - 强调文字颜色 1 3" xfId="73"/>
    <cellStyle name="_2012年通俗表(二十二稿，按系统数据核对、调整20111209)_3--2017年支出明细(12.8)" xfId="74"/>
    <cellStyle name="_2012年通俗表(二十三稿20111214)" xfId="75"/>
    <cellStyle name="20% - Accent5" xfId="76"/>
    <cellStyle name="20% - Accent6" xfId="77"/>
    <cellStyle name="??" xfId="78"/>
    <cellStyle name="_2012年通俗表(二十三稿20111214)_3--2017年支出明细(12.8)" xfId="79"/>
    <cellStyle name="20% - Accent1" xfId="80"/>
    <cellStyle name="20% - 强调文字颜色 2 2" xfId="81"/>
    <cellStyle name="Heading 2" xfId="82"/>
    <cellStyle name="20% - 强调文字颜色 3 2" xfId="83"/>
    <cellStyle name="常规 3" xfId="84"/>
    <cellStyle name="20% - 强调文字颜色 4 2" xfId="85"/>
    <cellStyle name="常规 4" xfId="86"/>
    <cellStyle name="20% - 强调文字颜色 4 3" xfId="87"/>
    <cellStyle name="好_国资科目表" xfId="88"/>
    <cellStyle name="20% - 强调文字颜色 5 2" xfId="89"/>
    <cellStyle name="20% - 强调文字颜色 5 3" xfId="90"/>
    <cellStyle name="20% - 强调文字颜色 6 2" xfId="91"/>
    <cellStyle name="20% - 强调文字颜色 6 3" xfId="92"/>
    <cellStyle name="40% - Accent1" xfId="93"/>
    <cellStyle name="40% - Accent2" xfId="94"/>
    <cellStyle name="40% - Accent3" xfId="95"/>
    <cellStyle name="40% - Accent4" xfId="96"/>
    <cellStyle name="警告文本 2" xfId="97"/>
    <cellStyle name="40% - Accent5" xfId="98"/>
    <cellStyle name="警告文本 3" xfId="99"/>
    <cellStyle name="40% - Accent6" xfId="100"/>
    <cellStyle name="40% - 强调文字颜色 1 2" xfId="101"/>
    <cellStyle name="Accent1" xfId="102"/>
    <cellStyle name="40% - 强调文字颜色 1 3" xfId="103"/>
    <cellStyle name="40% - 强调文字颜色 2 2" xfId="104"/>
    <cellStyle name="40% - 强调文字颜色 2 3" xfId="105"/>
    <cellStyle name="40% - 强调文字颜色 3 2" xfId="106"/>
    <cellStyle name="40% - 强调文字颜色 3 3" xfId="107"/>
    <cellStyle name="40% - 强调文字颜色 4 3" xfId="108"/>
    <cellStyle name="40% - 强调文字颜色 5 2" xfId="109"/>
    <cellStyle name="40% - 强调文字颜色 5 3" xfId="110"/>
    <cellStyle name="40% - 强调文字颜色 6 2" xfId="111"/>
    <cellStyle name="40% - 强调文字颜色 6 3" xfId="112"/>
    <cellStyle name="60% - Accent1" xfId="113"/>
    <cellStyle name="常规 2 2" xfId="114"/>
    <cellStyle name="60% - Accent2" xfId="115"/>
    <cellStyle name="常规 2 3" xfId="116"/>
    <cellStyle name="60% - Accent3" xfId="117"/>
    <cellStyle name="常规 2 4" xfId="118"/>
    <cellStyle name="60% - Accent4" xfId="119"/>
    <cellStyle name="强调文字颜色 4 2" xfId="120"/>
    <cellStyle name="60% - Accent5" xfId="121"/>
    <cellStyle name="强调文字颜色 4 3" xfId="122"/>
    <cellStyle name="60% - Accent6" xfId="123"/>
    <cellStyle name="Heading 4" xfId="124"/>
    <cellStyle name="60% - 强调文字颜色 1 2" xfId="125"/>
    <cellStyle name="60% - 强调文字颜色 1 3" xfId="126"/>
    <cellStyle name="常规 5" xfId="127"/>
    <cellStyle name="60% - 强调文字颜色 2 2" xfId="128"/>
    <cellStyle name="60% - 强调文字颜色 3 2" xfId="129"/>
    <cellStyle name="60% - 强调文字颜色 3 3" xfId="130"/>
    <cellStyle name="Neutral" xfId="131"/>
    <cellStyle name="60% - 强调文字颜色 4 2" xfId="132"/>
    <cellStyle name="60% - 强调文字颜色 4 3" xfId="133"/>
    <cellStyle name="60% - 强调文字颜色 5 2" xfId="134"/>
    <cellStyle name="60% - 强调文字颜色 5 3" xfId="135"/>
    <cellStyle name="60% - 强调文字颜色 6 2" xfId="136"/>
    <cellStyle name="60% - 强调文字颜色 6 3" xfId="137"/>
    <cellStyle name="Accent2" xfId="138"/>
    <cellStyle name="Accent3" xfId="139"/>
    <cellStyle name="Accent4" xfId="140"/>
    <cellStyle name="Accent5" xfId="141"/>
    <cellStyle name="Accent6" xfId="142"/>
    <cellStyle name="Bad" xfId="143"/>
    <cellStyle name="Calculation" xfId="144"/>
    <cellStyle name="Check Cell" xfId="145"/>
    <cellStyle name="强调文字颜色 1 2" xfId="146"/>
    <cellStyle name="Explanatory Text" xfId="147"/>
    <cellStyle name="常规 10" xfId="148"/>
    <cellStyle name="Good" xfId="149"/>
    <cellStyle name="Heading 1" xfId="150"/>
    <cellStyle name="检查单元格 2" xfId="151"/>
    <cellStyle name="Linked Cell" xfId="152"/>
    <cellStyle name="no dec" xfId="153"/>
    <cellStyle name="Normal" xfId="154"/>
    <cellStyle name="Note" xfId="155"/>
    <cellStyle name="Output" xfId="156"/>
    <cellStyle name="S10" xfId="157"/>
    <cellStyle name="输入 2" xfId="158"/>
    <cellStyle name="S7" xfId="159"/>
    <cellStyle name="输入 3" xfId="160"/>
    <cellStyle name="S8" xfId="161"/>
    <cellStyle name="S9" xfId="162"/>
    <cellStyle name="常规 2" xfId="163"/>
    <cellStyle name="Title" xfId="164"/>
    <cellStyle name="Total" xfId="165"/>
    <cellStyle name="Warning Text" xfId="166"/>
    <cellStyle name="百分比 2" xfId="167"/>
    <cellStyle name="百分比 3" xfId="168"/>
    <cellStyle name="标题 1 2" xfId="169"/>
    <cellStyle name="标题 1 3" xfId="170"/>
    <cellStyle name="标题 2 2" xfId="171"/>
    <cellStyle name="标题 2 3" xfId="172"/>
    <cellStyle name="标题 3 2" xfId="173"/>
    <cellStyle name="标题 3 3" xfId="174"/>
    <cellStyle name="千位分隔 3" xfId="175"/>
    <cellStyle name="标题 4 2" xfId="176"/>
    <cellStyle name="标题 4 3" xfId="177"/>
    <cellStyle name="标题 5" xfId="178"/>
    <cellStyle name="标题 6" xfId="179"/>
    <cellStyle name="差 2" xfId="180"/>
    <cellStyle name="差 3" xfId="181"/>
    <cellStyle name="差_国资科目表" xfId="182"/>
    <cellStyle name="差_基金科目表" xfId="183"/>
    <cellStyle name="常规 11" xfId="184"/>
    <cellStyle name="常规 12" xfId="185"/>
    <cellStyle name="常规 13" xfId="186"/>
    <cellStyle name="常规 14" xfId="187"/>
    <cellStyle name="常规 2 2 2" xfId="188"/>
    <cellStyle name="常规 2 2 3" xfId="189"/>
    <cellStyle name="常规 2_！2018年财政预算草案套表（初稿5%）-打印" xfId="190"/>
    <cellStyle name="常规 2_2018年财政预算草案套表（初稿3.5%）2 2 2 2" xfId="191"/>
    <cellStyle name="常规 2_2018年财政预算草案套表（经济科目） 2 2 2" xfId="192"/>
    <cellStyle name="常规 3 2" xfId="193"/>
    <cellStyle name="常规 4 2" xfId="194"/>
    <cellStyle name="常规 4 2 2" xfId="195"/>
    <cellStyle name="强调文字颜色 6 2" xfId="196"/>
    <cellStyle name="常规 4 2 3" xfId="197"/>
    <cellStyle name="常规 4 2 3 2" xfId="198"/>
    <cellStyle name="常规 4 3" xfId="199"/>
    <cellStyle name="常规 5 3" xfId="200"/>
    <cellStyle name="注释 2" xfId="201"/>
    <cellStyle name="常规 6 2" xfId="202"/>
    <cellStyle name="注释 3" xfId="203"/>
    <cellStyle name="常规 6 3" xfId="204"/>
    <cellStyle name="常规 7" xfId="205"/>
    <cellStyle name="常规 8" xfId="206"/>
    <cellStyle name="常规 9" xfId="207"/>
    <cellStyle name="常规_2010年及2011年重点项目统计汇总(12.27含对比表，街乡体制资金根据增幅做）" xfId="208"/>
    <cellStyle name="常规_2015年三公经费公开表 2" xfId="209"/>
    <cellStyle name="常规_国资科目表 2" xfId="210"/>
    <cellStyle name="常规_基金科目表 2" xfId="211"/>
    <cellStyle name="常规_人大报告20072008年重点项目支出统计表(1.11)_2015、2016年重点支出明细（8稿）" xfId="212"/>
    <cellStyle name="好 2" xfId="213"/>
    <cellStyle name="千位[0]_1" xfId="214"/>
    <cellStyle name="好 3" xfId="215"/>
    <cellStyle name="好_朝阳区2016年预算执行情况和2017年预算草案(定稿)" xfId="216"/>
    <cellStyle name="汇总 2" xfId="217"/>
    <cellStyle name="汇总 3" xfId="218"/>
    <cellStyle name="检查单元格 3" xfId="219"/>
    <cellStyle name="解释性文本 2" xfId="220"/>
    <cellStyle name="解释性文本 3" xfId="221"/>
    <cellStyle name="链接单元格 2" xfId="222"/>
    <cellStyle name="普通_97-917" xfId="223"/>
    <cellStyle name="千分位[0]_laroux" xfId="224"/>
    <cellStyle name="千分位_97-917" xfId="225"/>
    <cellStyle name="千位_1" xfId="226"/>
    <cellStyle name="千位分隔 2" xfId="227"/>
    <cellStyle name="千位分隔 2 2" xfId="228"/>
    <cellStyle name="千位分隔 2 3" xfId="229"/>
    <cellStyle name="千位分隔 2 3 2" xfId="230"/>
    <cellStyle name="千位分隔 2 4" xfId="231"/>
    <cellStyle name="强调文字颜色 1 3" xfId="232"/>
    <cellStyle name="强调文字颜色 2 2" xfId="233"/>
    <cellStyle name="强调文字颜色 2 3" xfId="234"/>
    <cellStyle name="强调文字颜色 3 2" xfId="235"/>
    <cellStyle name="强调文字颜色 3 3" xfId="236"/>
    <cellStyle name="强调文字颜色 5 2" xfId="237"/>
    <cellStyle name="强调文字颜色 5 3" xfId="238"/>
    <cellStyle name="强调文字颜色 6 3" xfId="239"/>
    <cellStyle name="适中 3" xfId="240"/>
    <cellStyle name="未定义" xfId="241"/>
    <cellStyle name="样式 1" xfId="24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3" Type="http://schemas.openxmlformats.org/officeDocument/2006/relationships/sharedStrings" Target="sharedStrings.xml"/><Relationship Id="rId52" Type="http://schemas.openxmlformats.org/officeDocument/2006/relationships/styles" Target="styles.xml"/><Relationship Id="rId51" Type="http://schemas.openxmlformats.org/officeDocument/2006/relationships/theme" Target="theme/theme1.xml"/><Relationship Id="rId50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5.xml"/><Relationship Id="rId48" Type="http://schemas.openxmlformats.org/officeDocument/2006/relationships/externalLink" Target="externalLinks/externalLink4.xml"/><Relationship Id="rId47" Type="http://schemas.openxmlformats.org/officeDocument/2006/relationships/externalLink" Target="externalLinks/externalLink3.xml"/><Relationship Id="rId46" Type="http://schemas.openxmlformats.org/officeDocument/2006/relationships/externalLink" Target="externalLinks/externalLink2.xml"/><Relationship Id="rId45" Type="http://schemas.openxmlformats.org/officeDocument/2006/relationships/externalLink" Target="externalLinks/externalLink1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sibo/2007&#21488;/2007&#24180;&#21644;&#35856;&#19987;&#25143;&#26126;&#3245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bo/2007&#21488;/2007&#24180;&#21644;&#35856;&#19987;&#25143;&#26126;&#3245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sibo/2007&#21488;/2007&#24180;&#21644;&#35856;&#19987;&#25143;&#26126;&#3245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24037;&#20316;/08&#24180;/2008&#24180;&#32508;&#21512;&#19987;&#25143;&#26126;&#32454;&#34920;&#65288;1.25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//Nmserver/&#25919;&#24220;&#37319;&#36141;&#36164;&#37329;&#20351;&#29992;&#26126;&#32454;&#36134;/2007&#24180;&#32508;&#21512;&#19987;&#25143;&#26126;&#3245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s%20and%20Settings/Administrator/My%20Documents/My%20RTX%20Files/65090368/&#25919;&#24220;&#19987;&#39033;&#25320;&#27454;&#27969;&#31243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表"/>
      <sheetName val="支出"/>
      <sheetName val="收入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础表"/>
      <sheetName val="支出"/>
      <sheetName val="收入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础表"/>
      <sheetName val="支出"/>
      <sheetName val="收入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基础表"/>
      <sheetName val="支出"/>
      <sheetName val="收入"/>
      <sheetName val="资金类型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基础表"/>
      <sheetName val="支出"/>
      <sheetName val="收入"/>
      <sheetName val="四月份月报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904"/>
      <sheetName val="程序"/>
      <sheetName val="程序 建议"/>
      <sheetName val="资金类型"/>
      <sheetName val="支出程序（修改）"/>
      <sheetName val="基础表"/>
      <sheetName val="支出"/>
      <sheetName val="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6"/>
  <sheetViews>
    <sheetView showZeros="0" workbookViewId="0">
      <pane ySplit="5" topLeftCell="A33" activePane="bottomLeft" state="frozen"/>
      <selection/>
      <selection pane="bottomLeft" activeCell="K45" sqref="K45"/>
    </sheetView>
  </sheetViews>
  <sheetFormatPr defaultColWidth="31.25" defaultRowHeight="15.75"/>
  <cols>
    <col min="1" max="1" width="36.25" style="336" customWidth="1"/>
    <col min="2" max="2" width="11.875" style="336" customWidth="1"/>
    <col min="3" max="3" width="12.75" style="336" customWidth="1"/>
    <col min="4" max="4" width="12" style="336" customWidth="1"/>
    <col min="5" max="6" width="12.375" style="336" customWidth="1"/>
    <col min="7" max="7" width="0.75" style="336" customWidth="1"/>
    <col min="8" max="8" width="31.25" style="336" customWidth="1"/>
    <col min="9" max="9" width="10.875" style="336" customWidth="1"/>
    <col min="10" max="10" width="12.875" style="336" customWidth="1"/>
    <col min="11" max="11" width="12.5" style="336" customWidth="1"/>
    <col min="12" max="12" width="12.25" style="336" customWidth="1"/>
    <col min="13" max="13" width="10" style="336" customWidth="1"/>
    <col min="14" max="14" width="10.875" style="336" customWidth="1"/>
    <col min="15" max="32" width="9" style="336" customWidth="1"/>
    <col min="33" max="224" width="31.25" style="336" customWidth="1"/>
    <col min="225" max="246" width="9" style="336" customWidth="1"/>
    <col min="247" max="247" width="31.125" style="336" customWidth="1"/>
    <col min="248" max="248" width="13.625" style="336" customWidth="1"/>
    <col min="249" max="249" width="12.75" style="336" customWidth="1"/>
    <col min="250" max="250" width="10.625" style="336" customWidth="1"/>
    <col min="251" max="251" width="12.375" style="336" customWidth="1"/>
    <col min="252" max="252" width="0.75" style="336" customWidth="1"/>
    <col min="253" max="256" width="31.25" style="336"/>
    <col min="257" max="16384" width="31.25" style="560"/>
  </cols>
  <sheetData>
    <row r="1" s="333" customFormat="1" ht="35.25" customHeight="1" spans="1:14">
      <c r="A1" s="511" t="s">
        <v>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</row>
    <row r="2" ht="12.75" customHeight="1" spans="11:14">
      <c r="K2" s="571"/>
      <c r="L2" s="571"/>
      <c r="M2" s="572" t="s">
        <v>1</v>
      </c>
      <c r="N2" s="572"/>
    </row>
    <row r="3" s="500" customFormat="1" ht="24" customHeight="1" spans="1:14">
      <c r="A3" s="461" t="s">
        <v>2</v>
      </c>
      <c r="B3" s="468"/>
      <c r="C3" s="468"/>
      <c r="D3" s="468"/>
      <c r="E3" s="468"/>
      <c r="F3" s="469"/>
      <c r="G3" s="561"/>
      <c r="H3" s="456" t="s">
        <v>3</v>
      </c>
      <c r="I3" s="457"/>
      <c r="J3" s="457"/>
      <c r="K3" s="457"/>
      <c r="L3" s="457"/>
      <c r="M3" s="457"/>
      <c r="N3" s="458"/>
    </row>
    <row r="4" ht="17.25" customHeight="1" spans="1:14">
      <c r="A4" s="507" t="s">
        <v>4</v>
      </c>
      <c r="B4" s="343" t="s">
        <v>5</v>
      </c>
      <c r="C4" s="343" t="s">
        <v>6</v>
      </c>
      <c r="D4" s="343" t="s">
        <v>7</v>
      </c>
      <c r="E4" s="344" t="s">
        <v>8</v>
      </c>
      <c r="F4" s="343" t="s">
        <v>9</v>
      </c>
      <c r="G4" s="562"/>
      <c r="H4" s="507" t="s">
        <v>4</v>
      </c>
      <c r="I4" s="342" t="s">
        <v>5</v>
      </c>
      <c r="J4" s="342" t="s">
        <v>6</v>
      </c>
      <c r="K4" s="342" t="s">
        <v>7</v>
      </c>
      <c r="L4" s="538" t="s">
        <v>10</v>
      </c>
      <c r="M4" s="538" t="s">
        <v>11</v>
      </c>
      <c r="N4" s="342" t="s">
        <v>9</v>
      </c>
    </row>
    <row r="5" ht="17.25" customHeight="1" spans="1:14">
      <c r="A5" s="507"/>
      <c r="B5" s="343"/>
      <c r="C5" s="343"/>
      <c r="D5" s="343" t="s">
        <v>12</v>
      </c>
      <c r="E5" s="343"/>
      <c r="F5" s="563" t="s">
        <v>13</v>
      </c>
      <c r="G5" s="564"/>
      <c r="H5" s="507"/>
      <c r="I5" s="345"/>
      <c r="J5" s="345"/>
      <c r="K5" s="345" t="s">
        <v>12</v>
      </c>
      <c r="L5" s="345"/>
      <c r="M5" s="539"/>
      <c r="N5" s="345" t="s">
        <v>12</v>
      </c>
    </row>
    <row r="6" s="334" customFormat="1" ht="20.25" customHeight="1" spans="1:14">
      <c r="A6" s="540">
        <v>1</v>
      </c>
      <c r="B6" s="540">
        <v>2</v>
      </c>
      <c r="C6" s="540">
        <v>3</v>
      </c>
      <c r="D6" s="540">
        <v>4</v>
      </c>
      <c r="E6" s="540" t="s">
        <v>14</v>
      </c>
      <c r="F6" s="540">
        <v>6</v>
      </c>
      <c r="G6" s="565"/>
      <c r="H6" s="540">
        <v>7</v>
      </c>
      <c r="I6" s="540">
        <v>8</v>
      </c>
      <c r="J6" s="540">
        <v>9</v>
      </c>
      <c r="K6" s="540">
        <v>10</v>
      </c>
      <c r="L6" s="540" t="s">
        <v>15</v>
      </c>
      <c r="M6" s="540">
        <v>12</v>
      </c>
      <c r="N6" s="540">
        <v>13</v>
      </c>
    </row>
    <row r="7" ht="27.75" customHeight="1" spans="1:14">
      <c r="A7" s="204" t="s">
        <v>16</v>
      </c>
      <c r="B7" s="348">
        <v>1785000</v>
      </c>
      <c r="C7" s="348">
        <v>1427630</v>
      </c>
      <c r="D7" s="348">
        <v>1441517.772993</v>
      </c>
      <c r="E7" s="349">
        <f t="shared" ref="E7:E9" si="0">D7/C7*100</f>
        <v>100.97278517494</v>
      </c>
      <c r="F7" s="348">
        <v>1622749</v>
      </c>
      <c r="G7" s="566"/>
      <c r="H7" s="204" t="s">
        <v>17</v>
      </c>
      <c r="I7" s="348">
        <v>216142</v>
      </c>
      <c r="J7" s="348">
        <v>214980</v>
      </c>
      <c r="K7" s="348">
        <v>217709</v>
      </c>
      <c r="L7" s="542">
        <f t="shared" ref="L7:L24" si="1">K7/J7*100</f>
        <v>101.269420411201</v>
      </c>
      <c r="M7" s="543">
        <f t="shared" ref="M7:M24" si="2">K7/5033913*100</f>
        <v>4.32484629750256</v>
      </c>
      <c r="N7" s="544">
        <v>219506.466127999</v>
      </c>
    </row>
    <row r="8" ht="27.75" customHeight="1" spans="1:14">
      <c r="A8" s="204" t="s">
        <v>18</v>
      </c>
      <c r="B8" s="348">
        <v>1360000</v>
      </c>
      <c r="C8" s="348">
        <v>1280000</v>
      </c>
      <c r="D8" s="348">
        <v>1304410.114482</v>
      </c>
      <c r="E8" s="349">
        <f t="shared" si="0"/>
        <v>101.907040193906</v>
      </c>
      <c r="F8" s="348">
        <v>1262586</v>
      </c>
      <c r="G8" s="382"/>
      <c r="H8" s="204" t="s">
        <v>19</v>
      </c>
      <c r="I8" s="348">
        <v>11002</v>
      </c>
      <c r="J8" s="348">
        <v>11002</v>
      </c>
      <c r="K8" s="348">
        <v>11353</v>
      </c>
      <c r="L8" s="542">
        <f t="shared" si="1"/>
        <v>103.190329031085</v>
      </c>
      <c r="M8" s="543">
        <f t="shared" si="2"/>
        <v>0.225530318064694</v>
      </c>
      <c r="N8" s="544">
        <v>12530</v>
      </c>
    </row>
    <row r="9" ht="27.75" customHeight="1" spans="1:14">
      <c r="A9" s="204" t="s">
        <v>20</v>
      </c>
      <c r="B9" s="348"/>
      <c r="C9" s="348">
        <v>295000</v>
      </c>
      <c r="D9" s="348">
        <v>299560.323943</v>
      </c>
      <c r="E9" s="349">
        <f t="shared" si="0"/>
        <v>101.545872523051</v>
      </c>
      <c r="F9" s="348">
        <v>0</v>
      </c>
      <c r="G9" s="382"/>
      <c r="H9" s="204" t="s">
        <v>21</v>
      </c>
      <c r="I9" s="348">
        <v>518303</v>
      </c>
      <c r="J9" s="348">
        <v>407295</v>
      </c>
      <c r="K9" s="348">
        <v>412387</v>
      </c>
      <c r="L9" s="542">
        <f t="shared" si="1"/>
        <v>101.250199486858</v>
      </c>
      <c r="M9" s="543">
        <f t="shared" si="2"/>
        <v>8.19217574876642</v>
      </c>
      <c r="N9" s="544">
        <v>601870</v>
      </c>
    </row>
    <row r="10" ht="27.75" customHeight="1" spans="1:14">
      <c r="A10" s="204" t="s">
        <v>22</v>
      </c>
      <c r="B10" s="348">
        <v>10000</v>
      </c>
      <c r="C10" s="348">
        <v>0</v>
      </c>
      <c r="D10" s="348">
        <v>0</v>
      </c>
      <c r="E10" s="349"/>
      <c r="F10" s="348">
        <v>5616</v>
      </c>
      <c r="G10" s="382"/>
      <c r="H10" s="204" t="s">
        <v>23</v>
      </c>
      <c r="I10" s="348">
        <v>1030436</v>
      </c>
      <c r="J10" s="348">
        <v>970328</v>
      </c>
      <c r="K10" s="348">
        <v>984073</v>
      </c>
      <c r="L10" s="542">
        <f t="shared" si="1"/>
        <v>101.416531317245</v>
      </c>
      <c r="M10" s="543">
        <f t="shared" si="2"/>
        <v>19.5488678489279</v>
      </c>
      <c r="N10" s="544">
        <v>1100466.56788898</v>
      </c>
    </row>
    <row r="11" ht="27.75" customHeight="1" spans="1:14">
      <c r="A11" s="204" t="s">
        <v>24</v>
      </c>
      <c r="B11" s="348">
        <v>476000</v>
      </c>
      <c r="C11" s="348">
        <v>325000</v>
      </c>
      <c r="D11" s="348">
        <v>327894.437217</v>
      </c>
      <c r="E11" s="349">
        <f t="shared" ref="E11:E15" si="3">D11/C11*100</f>
        <v>100.890596066769</v>
      </c>
      <c r="F11" s="348">
        <v>414362</v>
      </c>
      <c r="G11" s="382"/>
      <c r="H11" s="204" t="s">
        <v>25</v>
      </c>
      <c r="I11" s="348">
        <v>110290</v>
      </c>
      <c r="J11" s="348">
        <v>100284</v>
      </c>
      <c r="K11" s="348">
        <v>101676</v>
      </c>
      <c r="L11" s="542">
        <f t="shared" si="1"/>
        <v>101.38805791552</v>
      </c>
      <c r="M11" s="543">
        <f t="shared" si="2"/>
        <v>2.01982036638297</v>
      </c>
      <c r="N11" s="544">
        <v>129120</v>
      </c>
    </row>
    <row r="12" ht="27.75" customHeight="1" spans="1:14">
      <c r="A12" s="204" t="s">
        <v>26</v>
      </c>
      <c r="B12" s="348">
        <v>1035000</v>
      </c>
      <c r="C12" s="348">
        <v>850000</v>
      </c>
      <c r="D12" s="348">
        <v>861917.861679</v>
      </c>
      <c r="E12" s="349">
        <f t="shared" si="3"/>
        <v>101.402101374</v>
      </c>
      <c r="F12" s="348">
        <v>1010719</v>
      </c>
      <c r="G12" s="382"/>
      <c r="H12" s="204" t="s">
        <v>27</v>
      </c>
      <c r="I12" s="348">
        <v>127614</v>
      </c>
      <c r="J12" s="348">
        <v>83548</v>
      </c>
      <c r="K12" s="348">
        <v>84034</v>
      </c>
      <c r="L12" s="542">
        <f t="shared" si="1"/>
        <v>100.581701536841</v>
      </c>
      <c r="M12" s="543">
        <f t="shared" si="2"/>
        <v>1.66935741638761</v>
      </c>
      <c r="N12" s="544">
        <v>154540</v>
      </c>
    </row>
    <row r="13" ht="27.75" customHeight="1" spans="1:14">
      <c r="A13" s="204" t="s">
        <v>28</v>
      </c>
      <c r="B13" s="348">
        <v>170000</v>
      </c>
      <c r="C13" s="348">
        <v>100000</v>
      </c>
      <c r="D13" s="348">
        <v>103919.364311</v>
      </c>
      <c r="E13" s="349">
        <f t="shared" si="3"/>
        <v>103.919364311</v>
      </c>
      <c r="F13" s="348">
        <v>157132</v>
      </c>
      <c r="G13" s="382"/>
      <c r="H13" s="204" t="s">
        <v>29</v>
      </c>
      <c r="I13" s="348">
        <v>1847000</v>
      </c>
      <c r="J13" s="348">
        <v>1671341</v>
      </c>
      <c r="K13" s="348">
        <v>1708046</v>
      </c>
      <c r="L13" s="542">
        <f t="shared" si="1"/>
        <v>102.196140703782</v>
      </c>
      <c r="M13" s="543">
        <f t="shared" si="2"/>
        <v>33.9307810842182</v>
      </c>
      <c r="N13" s="544">
        <v>2201569</v>
      </c>
    </row>
    <row r="14" ht="27.75" customHeight="1" spans="1:14">
      <c r="A14" s="204" t="s">
        <v>30</v>
      </c>
      <c r="B14" s="348">
        <v>28000</v>
      </c>
      <c r="C14" s="348">
        <v>46000</v>
      </c>
      <c r="D14" s="348">
        <v>46458.345018</v>
      </c>
      <c r="E14" s="349">
        <f t="shared" si="3"/>
        <v>100.996402213043</v>
      </c>
      <c r="F14" s="348">
        <v>30533</v>
      </c>
      <c r="G14" s="382"/>
      <c r="H14" s="204" t="s">
        <v>31</v>
      </c>
      <c r="I14" s="348">
        <v>465430</v>
      </c>
      <c r="J14" s="348">
        <v>434475</v>
      </c>
      <c r="K14" s="348">
        <v>443071</v>
      </c>
      <c r="L14" s="542">
        <f t="shared" si="1"/>
        <v>101.97847977444</v>
      </c>
      <c r="M14" s="543">
        <f t="shared" si="2"/>
        <v>8.80172144413302</v>
      </c>
      <c r="N14" s="544">
        <v>554800</v>
      </c>
    </row>
    <row r="15" ht="27.75" customHeight="1" spans="1:14">
      <c r="A15" s="204" t="s">
        <v>32</v>
      </c>
      <c r="B15" s="348">
        <v>20000</v>
      </c>
      <c r="C15" s="348">
        <v>343000</v>
      </c>
      <c r="D15" s="348">
        <v>344610.089175</v>
      </c>
      <c r="E15" s="349">
        <f t="shared" si="3"/>
        <v>100.469413753644</v>
      </c>
      <c r="F15" s="348">
        <v>287430</v>
      </c>
      <c r="G15" s="382"/>
      <c r="H15" s="204" t="s">
        <v>33</v>
      </c>
      <c r="I15" s="348">
        <v>168833</v>
      </c>
      <c r="J15" s="348">
        <v>138300</v>
      </c>
      <c r="K15" s="348">
        <v>140681</v>
      </c>
      <c r="L15" s="542">
        <f t="shared" si="1"/>
        <v>101.72161966739</v>
      </c>
      <c r="M15" s="543">
        <f t="shared" si="2"/>
        <v>2.79466490580985</v>
      </c>
      <c r="N15" s="544">
        <v>200510</v>
      </c>
    </row>
    <row r="16" ht="27.75" customHeight="1" spans="1:14">
      <c r="A16" s="204" t="s">
        <v>34</v>
      </c>
      <c r="B16" s="348">
        <v>60000</v>
      </c>
      <c r="C16" s="348">
        <v>0</v>
      </c>
      <c r="D16" s="348">
        <v>0</v>
      </c>
      <c r="E16" s="349"/>
      <c r="F16" s="348">
        <v>53874</v>
      </c>
      <c r="G16" s="382"/>
      <c r="H16" s="204" t="s">
        <v>35</v>
      </c>
      <c r="I16" s="348">
        <v>449230</v>
      </c>
      <c r="J16" s="348">
        <v>400558</v>
      </c>
      <c r="K16" s="348">
        <v>404543</v>
      </c>
      <c r="L16" s="542">
        <f t="shared" si="1"/>
        <v>100.994862167277</v>
      </c>
      <c r="M16" s="543">
        <f t="shared" si="2"/>
        <v>8.03635263462042</v>
      </c>
      <c r="N16" s="544">
        <v>727162</v>
      </c>
    </row>
    <row r="17" ht="27.75" customHeight="1" spans="1:14">
      <c r="A17" s="204" t="s">
        <v>36</v>
      </c>
      <c r="B17" s="348">
        <v>1000</v>
      </c>
      <c r="C17" s="348">
        <v>970</v>
      </c>
      <c r="D17" s="348">
        <v>1150.226123</v>
      </c>
      <c r="E17" s="349">
        <f t="shared" ref="E17:E29" si="4">D17/C17*100</f>
        <v>118.580012680412</v>
      </c>
      <c r="F17" s="348">
        <v>430</v>
      </c>
      <c r="G17" s="382"/>
      <c r="H17" s="204" t="s">
        <v>37</v>
      </c>
      <c r="I17" s="348">
        <v>405285</v>
      </c>
      <c r="J17" s="348">
        <v>374060</v>
      </c>
      <c r="K17" s="348">
        <v>390286</v>
      </c>
      <c r="L17" s="542">
        <f t="shared" si="1"/>
        <v>104.337806768968</v>
      </c>
      <c r="M17" s="543">
        <f t="shared" si="2"/>
        <v>7.75313359607129</v>
      </c>
      <c r="N17" s="544">
        <v>502149</v>
      </c>
    </row>
    <row r="18" ht="27.75" customHeight="1" spans="1:14">
      <c r="A18" s="204" t="s">
        <v>38</v>
      </c>
      <c r="B18" s="348">
        <v>5000</v>
      </c>
      <c r="C18" s="348">
        <v>7800</v>
      </c>
      <c r="D18" s="348">
        <v>7849.816834</v>
      </c>
      <c r="E18" s="349">
        <f t="shared" si="4"/>
        <v>100.638677358974</v>
      </c>
      <c r="F18" s="348">
        <v>5845</v>
      </c>
      <c r="G18" s="382"/>
      <c r="H18" s="204" t="s">
        <v>39</v>
      </c>
      <c r="I18" s="348">
        <v>44706</v>
      </c>
      <c r="J18" s="348">
        <v>39997</v>
      </c>
      <c r="K18" s="348">
        <v>40468</v>
      </c>
      <c r="L18" s="542">
        <f t="shared" si="1"/>
        <v>101.177588319124</v>
      </c>
      <c r="M18" s="543">
        <f t="shared" si="2"/>
        <v>0.803907417549727</v>
      </c>
      <c r="N18" s="544">
        <v>54685</v>
      </c>
    </row>
    <row r="19" ht="27.75" customHeight="1" spans="1:14">
      <c r="A19" s="204" t="s">
        <v>40</v>
      </c>
      <c r="B19" s="348"/>
      <c r="C19" s="354">
        <v>980</v>
      </c>
      <c r="D19" s="348">
        <v>979.987517</v>
      </c>
      <c r="E19" s="349">
        <f t="shared" si="4"/>
        <v>99.9987262244898</v>
      </c>
      <c r="F19" s="348">
        <v>796</v>
      </c>
      <c r="G19" s="382"/>
      <c r="H19" s="204" t="s">
        <v>41</v>
      </c>
      <c r="I19" s="348">
        <v>32047</v>
      </c>
      <c r="J19" s="348">
        <v>28399</v>
      </c>
      <c r="K19" s="348">
        <v>28904</v>
      </c>
      <c r="L19" s="542">
        <f t="shared" si="1"/>
        <v>101.778231627874</v>
      </c>
      <c r="M19" s="543">
        <f t="shared" si="2"/>
        <v>0.574185529229448</v>
      </c>
      <c r="N19" s="544">
        <v>39883</v>
      </c>
    </row>
    <row r="20" ht="27.75" customHeight="1" spans="1:14">
      <c r="A20" s="204" t="s">
        <v>42</v>
      </c>
      <c r="B20" s="348">
        <v>112000</v>
      </c>
      <c r="C20" s="348">
        <v>105000</v>
      </c>
      <c r="D20" s="348">
        <v>106703.52421</v>
      </c>
      <c r="E20" s="349">
        <f t="shared" si="4"/>
        <v>101.622404009524</v>
      </c>
      <c r="F20" s="348">
        <v>108677</v>
      </c>
      <c r="G20" s="382"/>
      <c r="H20" s="204" t="s">
        <v>43</v>
      </c>
      <c r="I20" s="348">
        <v>41267</v>
      </c>
      <c r="J20" s="348">
        <v>37018</v>
      </c>
      <c r="K20" s="348">
        <v>37248</v>
      </c>
      <c r="L20" s="542">
        <f t="shared" si="1"/>
        <v>100.62131935815</v>
      </c>
      <c r="M20" s="543">
        <f t="shared" si="2"/>
        <v>0.739941274312846</v>
      </c>
      <c r="N20" s="544">
        <v>51540</v>
      </c>
    </row>
    <row r="21" ht="29.25" customHeight="1" spans="1:14">
      <c r="A21" s="204" t="s">
        <v>44</v>
      </c>
      <c r="B21" s="348">
        <v>17000</v>
      </c>
      <c r="C21" s="348">
        <v>19000</v>
      </c>
      <c r="D21" s="348">
        <v>19091</v>
      </c>
      <c r="E21" s="349">
        <f t="shared" si="4"/>
        <v>100.478947368421</v>
      </c>
      <c r="F21" s="348">
        <v>25655</v>
      </c>
      <c r="G21" s="382"/>
      <c r="H21" s="204" t="s">
        <v>45</v>
      </c>
      <c r="I21" s="348">
        <v>325</v>
      </c>
      <c r="J21" s="348">
        <v>325</v>
      </c>
      <c r="K21" s="348">
        <v>325</v>
      </c>
      <c r="L21" s="542">
        <f t="shared" si="1"/>
        <v>100</v>
      </c>
      <c r="M21" s="543">
        <f t="shared" si="2"/>
        <v>0.00645621010931258</v>
      </c>
      <c r="N21" s="544">
        <v>294</v>
      </c>
    </row>
    <row r="22" ht="29.25" customHeight="1" spans="1:14">
      <c r="A22" s="204" t="s">
        <v>46</v>
      </c>
      <c r="B22" s="348">
        <v>115000</v>
      </c>
      <c r="C22" s="348">
        <v>67990</v>
      </c>
      <c r="D22" s="348">
        <v>64913.402463</v>
      </c>
      <c r="E22" s="349">
        <f t="shared" si="4"/>
        <v>95.4749264053537</v>
      </c>
      <c r="F22" s="348">
        <v>106822</v>
      </c>
      <c r="G22" s="382"/>
      <c r="H22" s="204" t="s">
        <v>47</v>
      </c>
      <c r="I22" s="348">
        <v>7781</v>
      </c>
      <c r="J22" s="348">
        <v>7781</v>
      </c>
      <c r="K22" s="348">
        <v>7781</v>
      </c>
      <c r="L22" s="542">
        <f t="shared" si="1"/>
        <v>100</v>
      </c>
      <c r="M22" s="543">
        <f t="shared" si="2"/>
        <v>0.15457160264788</v>
      </c>
      <c r="N22" s="544">
        <v>7781</v>
      </c>
    </row>
    <row r="23" ht="27.75" customHeight="1" spans="1:14">
      <c r="A23" s="204" t="s">
        <v>48</v>
      </c>
      <c r="B23" s="348">
        <v>15000</v>
      </c>
      <c r="C23" s="348">
        <v>10300</v>
      </c>
      <c r="D23" s="348">
        <v>10737.896752</v>
      </c>
      <c r="E23" s="349">
        <f t="shared" si="4"/>
        <v>104.251424776699</v>
      </c>
      <c r="F23" s="348">
        <v>33981</v>
      </c>
      <c r="G23" s="382"/>
      <c r="H23" s="204" t="s">
        <v>49</v>
      </c>
      <c r="I23" s="348">
        <v>18769</v>
      </c>
      <c r="J23" s="348">
        <v>18769</v>
      </c>
      <c r="K23" s="348">
        <v>19938</v>
      </c>
      <c r="L23" s="542">
        <f t="shared" si="1"/>
        <v>106.228355266663</v>
      </c>
      <c r="M23" s="543">
        <f t="shared" si="2"/>
        <v>0.39607359125992</v>
      </c>
      <c r="N23" s="544">
        <v>20922.195364</v>
      </c>
    </row>
    <row r="24" ht="27.75" customHeight="1" spans="1:14">
      <c r="A24" s="204" t="s">
        <v>50</v>
      </c>
      <c r="B24" s="348">
        <v>10000</v>
      </c>
      <c r="C24" s="348">
        <v>13300</v>
      </c>
      <c r="D24" s="348">
        <v>13841.341543</v>
      </c>
      <c r="E24" s="349">
        <f t="shared" si="4"/>
        <v>104.070237165414</v>
      </c>
      <c r="F24" s="348">
        <v>12637</v>
      </c>
      <c r="G24" s="382"/>
      <c r="H24" s="204" t="s">
        <v>51</v>
      </c>
      <c r="I24" s="348">
        <v>112540</v>
      </c>
      <c r="J24" s="348">
        <v>112540</v>
      </c>
      <c r="K24" s="348">
        <v>1390</v>
      </c>
      <c r="L24" s="542">
        <f t="shared" si="1"/>
        <v>1.23511640305669</v>
      </c>
      <c r="M24" s="543">
        <f t="shared" si="2"/>
        <v>0.027612714005983</v>
      </c>
      <c r="N24" s="544">
        <v>748.190793</v>
      </c>
    </row>
    <row r="25" ht="27.75" customHeight="1" spans="1:14">
      <c r="A25" s="204" t="s">
        <v>52</v>
      </c>
      <c r="B25" s="348"/>
      <c r="C25" s="348">
        <v>4890</v>
      </c>
      <c r="D25" s="348">
        <v>4898</v>
      </c>
      <c r="E25" s="349">
        <f t="shared" si="4"/>
        <v>100.163599182004</v>
      </c>
      <c r="F25" s="348">
        <v>20651</v>
      </c>
      <c r="G25" s="381"/>
      <c r="H25" s="204"/>
      <c r="I25" s="546"/>
      <c r="J25" s="546"/>
      <c r="K25" s="546"/>
      <c r="L25" s="547"/>
      <c r="M25" s="548"/>
      <c r="N25" s="549"/>
    </row>
    <row r="26" ht="27.75" customHeight="1" spans="1:14">
      <c r="A26" s="567" t="s">
        <v>53</v>
      </c>
      <c r="B26" s="348">
        <v>150000</v>
      </c>
      <c r="C26" s="350">
        <v>123500</v>
      </c>
      <c r="D26" s="348">
        <v>124666.385913</v>
      </c>
      <c r="E26" s="349">
        <f t="shared" si="4"/>
        <v>100.944442034818</v>
      </c>
      <c r="F26" s="348">
        <v>158360</v>
      </c>
      <c r="G26" s="381"/>
      <c r="H26" s="568"/>
      <c r="I26" s="348"/>
      <c r="J26" s="348"/>
      <c r="K26" s="354"/>
      <c r="L26" s="354"/>
      <c r="M26" s="354"/>
      <c r="N26" s="354"/>
    </row>
    <row r="27" ht="27.75" customHeight="1" spans="1:14">
      <c r="A27" s="204" t="s">
        <v>54</v>
      </c>
      <c r="B27" s="348"/>
      <c r="C27" s="350">
        <v>140</v>
      </c>
      <c r="D27" s="348">
        <v>145</v>
      </c>
      <c r="E27" s="349">
        <f t="shared" si="4"/>
        <v>103.571428571429</v>
      </c>
      <c r="F27" s="348">
        <v>261</v>
      </c>
      <c r="G27" s="381"/>
      <c r="H27" s="148"/>
      <c r="I27" s="348"/>
      <c r="J27" s="348"/>
      <c r="K27" s="348"/>
      <c r="L27" s="573"/>
      <c r="M27" s="543">
        <v>0</v>
      </c>
      <c r="N27" s="354"/>
    </row>
    <row r="28" s="366" customFormat="1" ht="27.75" customHeight="1" spans="1:14">
      <c r="A28" s="204" t="s">
        <v>55</v>
      </c>
      <c r="B28" s="348">
        <v>6000</v>
      </c>
      <c r="C28" s="350">
        <v>4000</v>
      </c>
      <c r="D28" s="348">
        <v>4255.429803</v>
      </c>
      <c r="E28" s="349">
        <f t="shared" si="4"/>
        <v>106.385745075</v>
      </c>
      <c r="F28" s="348">
        <v>6121</v>
      </c>
      <c r="G28" s="383"/>
      <c r="H28" s="204"/>
      <c r="I28" s="348"/>
      <c r="J28" s="348"/>
      <c r="K28" s="124"/>
      <c r="L28" s="124"/>
      <c r="M28" s="543">
        <v>0</v>
      </c>
      <c r="N28" s="384"/>
    </row>
    <row r="29" s="366" customFormat="1" ht="27.75" customHeight="1" spans="1:14">
      <c r="A29" s="204" t="s">
        <v>56</v>
      </c>
      <c r="B29" s="348">
        <v>15000</v>
      </c>
      <c r="C29" s="350">
        <v>17500</v>
      </c>
      <c r="D29" s="348">
        <v>18234.076444</v>
      </c>
      <c r="E29" s="349">
        <f t="shared" si="4"/>
        <v>104.194722537143</v>
      </c>
      <c r="F29" s="348">
        <v>38873</v>
      </c>
      <c r="G29" s="383"/>
      <c r="H29" s="204"/>
      <c r="I29" s="348"/>
      <c r="J29" s="348"/>
      <c r="K29" s="124"/>
      <c r="L29" s="124"/>
      <c r="M29" s="543">
        <v>0</v>
      </c>
      <c r="N29" s="384"/>
    </row>
    <row r="30" s="366" customFormat="1" ht="27.75" customHeight="1" spans="1:14">
      <c r="A30" s="545"/>
      <c r="B30" s="569"/>
      <c r="C30" s="556"/>
      <c r="D30" s="557"/>
      <c r="E30" s="558"/>
      <c r="F30" s="546"/>
      <c r="G30" s="383"/>
      <c r="H30" s="204"/>
      <c r="I30" s="348"/>
      <c r="J30" s="348"/>
      <c r="K30" s="124"/>
      <c r="L30" s="124"/>
      <c r="M30" s="543">
        <v>0</v>
      </c>
      <c r="N30" s="384"/>
    </row>
    <row r="31" s="366" customFormat="1" ht="27.75" customHeight="1" spans="1:14">
      <c r="A31" s="204"/>
      <c r="B31" s="570"/>
      <c r="C31" s="350"/>
      <c r="D31" s="350"/>
      <c r="E31" s="349"/>
      <c r="F31" s="349"/>
      <c r="G31" s="383"/>
      <c r="H31" s="204"/>
      <c r="I31" s="348"/>
      <c r="J31" s="348"/>
      <c r="K31" s="124"/>
      <c r="L31" s="124"/>
      <c r="M31" s="543">
        <v>0</v>
      </c>
      <c r="N31" s="384"/>
    </row>
    <row r="32" s="366" customFormat="1" ht="27.75" customHeight="1" spans="1:14">
      <c r="A32" s="465" t="s">
        <v>57</v>
      </c>
      <c r="B32" s="356">
        <f t="shared" ref="B32:F32" si="5">SUM(B7:B29)</f>
        <v>5390000</v>
      </c>
      <c r="C32" s="356">
        <f t="shared" si="5"/>
        <v>5042000</v>
      </c>
      <c r="D32" s="356">
        <f t="shared" si="5"/>
        <v>5107754.39642</v>
      </c>
      <c r="E32" s="357">
        <f t="shared" ref="E32:E43" si="6">D32/C32*100</f>
        <v>101.304133209441</v>
      </c>
      <c r="F32" s="356">
        <f t="shared" si="5"/>
        <v>5364110</v>
      </c>
      <c r="G32" s="383"/>
      <c r="H32" s="465"/>
      <c r="I32" s="348"/>
      <c r="J32" s="348"/>
      <c r="K32" s="356"/>
      <c r="L32" s="356"/>
      <c r="M32" s="543">
        <v>0</v>
      </c>
      <c r="N32" s="384"/>
    </row>
    <row r="33" s="366" customFormat="1" ht="27.75" customHeight="1" spans="1:14">
      <c r="A33" s="559" t="s">
        <v>58</v>
      </c>
      <c r="B33" s="348">
        <v>-1597145</v>
      </c>
      <c r="C33" s="348">
        <v>-1608400</v>
      </c>
      <c r="D33" s="348">
        <v>-1608232</v>
      </c>
      <c r="E33" s="349">
        <f t="shared" si="6"/>
        <v>99.9895548371052</v>
      </c>
      <c r="F33" s="348">
        <v>-1621615</v>
      </c>
      <c r="G33" s="383"/>
      <c r="H33" s="148"/>
      <c r="I33" s="348"/>
      <c r="J33" s="348"/>
      <c r="K33" s="390"/>
      <c r="L33" s="390"/>
      <c r="M33" s="543">
        <v>0</v>
      </c>
      <c r="N33" s="384"/>
    </row>
    <row r="34" s="366" customFormat="1" ht="27.75" customHeight="1" spans="1:14">
      <c r="A34" s="148" t="s">
        <v>59</v>
      </c>
      <c r="B34" s="348">
        <v>416291</v>
      </c>
      <c r="C34" s="348">
        <v>416291</v>
      </c>
      <c r="D34" s="348">
        <v>416291</v>
      </c>
      <c r="E34" s="349">
        <f t="shared" si="6"/>
        <v>100</v>
      </c>
      <c r="F34" s="348">
        <v>416397</v>
      </c>
      <c r="G34" s="385"/>
      <c r="H34" s="148"/>
      <c r="I34" s="348"/>
      <c r="J34" s="348"/>
      <c r="K34" s="146"/>
      <c r="L34" s="146"/>
      <c r="M34" s="543">
        <v>0</v>
      </c>
      <c r="N34" s="384"/>
    </row>
    <row r="35" ht="27.75" customHeight="1" spans="1:14">
      <c r="A35" s="148" t="s">
        <v>60</v>
      </c>
      <c r="B35" s="348">
        <v>97386</v>
      </c>
      <c r="C35" s="348">
        <v>97386</v>
      </c>
      <c r="D35" s="348">
        <v>97386</v>
      </c>
      <c r="E35" s="349">
        <f t="shared" si="6"/>
        <v>100</v>
      </c>
      <c r="F35" s="348">
        <v>232213</v>
      </c>
      <c r="G35" s="385"/>
      <c r="H35" s="148"/>
      <c r="I35" s="348"/>
      <c r="J35" s="348"/>
      <c r="K35" s="146"/>
      <c r="L35" s="146"/>
      <c r="M35" s="543">
        <v>0</v>
      </c>
      <c r="N35" s="354"/>
    </row>
    <row r="36" ht="27.75" customHeight="1" spans="1:14">
      <c r="A36" s="148" t="s">
        <v>61</v>
      </c>
      <c r="B36" s="348">
        <v>567191</v>
      </c>
      <c r="C36" s="348">
        <v>779446</v>
      </c>
      <c r="D36" s="348">
        <f>811295+68</f>
        <v>811363</v>
      </c>
      <c r="E36" s="349">
        <f t="shared" si="6"/>
        <v>104.094831457214</v>
      </c>
      <c r="F36" s="348">
        <v>853232</v>
      </c>
      <c r="G36" s="385"/>
      <c r="H36" s="559"/>
      <c r="I36" s="348"/>
      <c r="J36" s="348"/>
      <c r="K36" s="146"/>
      <c r="L36" s="146"/>
      <c r="M36" s="543">
        <v>0</v>
      </c>
      <c r="N36" s="354"/>
    </row>
    <row r="37" ht="27.75" customHeight="1" spans="1:14">
      <c r="A37" s="148" t="s">
        <v>62</v>
      </c>
      <c r="B37" s="146">
        <v>3397</v>
      </c>
      <c r="C37" s="348">
        <v>3397</v>
      </c>
      <c r="D37" s="348">
        <v>3397</v>
      </c>
      <c r="E37" s="349">
        <f t="shared" si="6"/>
        <v>100</v>
      </c>
      <c r="F37" s="348">
        <v>3208</v>
      </c>
      <c r="G37" s="385"/>
      <c r="H37" s="559"/>
      <c r="I37" s="348"/>
      <c r="J37" s="348"/>
      <c r="K37" s="146"/>
      <c r="L37" s="146"/>
      <c r="M37" s="543">
        <v>0</v>
      </c>
      <c r="N37" s="354"/>
    </row>
    <row r="38" ht="27.75" customHeight="1" spans="1:14">
      <c r="A38" s="148" t="s">
        <v>63</v>
      </c>
      <c r="B38" s="348">
        <v>-142120</v>
      </c>
      <c r="C38" s="348">
        <v>-142120</v>
      </c>
      <c r="D38" s="348">
        <v>-142120</v>
      </c>
      <c r="E38" s="349">
        <f t="shared" si="6"/>
        <v>100</v>
      </c>
      <c r="F38" s="348">
        <v>-53944.91191</v>
      </c>
      <c r="G38" s="385"/>
      <c r="H38" s="559"/>
      <c r="I38" s="348"/>
      <c r="J38" s="348"/>
      <c r="K38" s="146"/>
      <c r="L38" s="146"/>
      <c r="M38" s="543">
        <v>0</v>
      </c>
      <c r="N38" s="354"/>
    </row>
    <row r="39" ht="27.75" customHeight="1" spans="1:14">
      <c r="A39" s="465" t="s">
        <v>64</v>
      </c>
      <c r="B39" s="364">
        <f t="shared" ref="B39:F39" si="7">SUM(B32:B38)</f>
        <v>4735000</v>
      </c>
      <c r="C39" s="364">
        <f t="shared" si="7"/>
        <v>4588000</v>
      </c>
      <c r="D39" s="364">
        <f t="shared" si="7"/>
        <v>4685839.39642</v>
      </c>
      <c r="E39" s="357">
        <f t="shared" si="6"/>
        <v>102.132506460767</v>
      </c>
      <c r="F39" s="373">
        <f t="shared" si="7"/>
        <v>5193600.08809</v>
      </c>
      <c r="G39" s="385"/>
      <c r="H39" s="559"/>
      <c r="I39" s="348"/>
      <c r="J39" s="348"/>
      <c r="K39" s="146"/>
      <c r="L39" s="146"/>
      <c r="M39" s="543"/>
      <c r="N39" s="354"/>
    </row>
    <row r="40" ht="27.75" customHeight="1" spans="1:14">
      <c r="A40" s="204" t="s">
        <v>65</v>
      </c>
      <c r="B40" s="146">
        <v>616056</v>
      </c>
      <c r="C40" s="146">
        <v>616056</v>
      </c>
      <c r="D40" s="146">
        <v>616056</v>
      </c>
      <c r="E40" s="349">
        <f t="shared" si="6"/>
        <v>100</v>
      </c>
      <c r="F40" s="348">
        <v>1450000</v>
      </c>
      <c r="G40" s="385"/>
      <c r="H40" s="559"/>
      <c r="I40" s="348"/>
      <c r="J40" s="348"/>
      <c r="K40" s="146"/>
      <c r="L40" s="146"/>
      <c r="M40" s="543">
        <v>0</v>
      </c>
      <c r="N40" s="354"/>
    </row>
    <row r="41" ht="27.75" customHeight="1" spans="1:14">
      <c r="A41" s="204" t="s">
        <v>66</v>
      </c>
      <c r="B41" s="348">
        <v>237517</v>
      </c>
      <c r="C41" s="348">
        <v>237517</v>
      </c>
      <c r="D41" s="348">
        <v>237517</v>
      </c>
      <c r="E41" s="349">
        <f t="shared" si="6"/>
        <v>100</v>
      </c>
      <c r="F41" s="348">
        <v>325621.955240201</v>
      </c>
      <c r="G41" s="385"/>
      <c r="H41" s="559"/>
      <c r="I41" s="146"/>
      <c r="J41" s="391"/>
      <c r="K41" s="146"/>
      <c r="L41" s="146"/>
      <c r="M41" s="543">
        <v>0</v>
      </c>
      <c r="N41" s="354"/>
    </row>
    <row r="42" ht="27.75" customHeight="1" spans="1:14">
      <c r="A42" s="204" t="s">
        <v>67</v>
      </c>
      <c r="B42" s="348">
        <v>18427</v>
      </c>
      <c r="C42" s="348">
        <v>18427</v>
      </c>
      <c r="D42" s="348">
        <v>18427</v>
      </c>
      <c r="E42" s="349">
        <f t="shared" si="6"/>
        <v>100</v>
      </c>
      <c r="F42" s="348">
        <v>200000</v>
      </c>
      <c r="G42" s="385"/>
      <c r="H42" s="559"/>
      <c r="I42" s="392"/>
      <c r="J42" s="392"/>
      <c r="K42" s="146"/>
      <c r="L42" s="146"/>
      <c r="M42" s="543">
        <v>0</v>
      </c>
      <c r="N42" s="354"/>
    </row>
    <row r="43" ht="27.75" customHeight="1" spans="1:14">
      <c r="A43" s="465" t="s">
        <v>68</v>
      </c>
      <c r="B43" s="373">
        <f t="shared" ref="B43:F43" si="8">SUM(B39:B42)</f>
        <v>5607000</v>
      </c>
      <c r="C43" s="373">
        <f t="shared" si="8"/>
        <v>5460000</v>
      </c>
      <c r="D43" s="373">
        <f t="shared" si="8"/>
        <v>5557839.39642</v>
      </c>
      <c r="E43" s="357">
        <f t="shared" si="6"/>
        <v>101.791930337363</v>
      </c>
      <c r="F43" s="373">
        <f t="shared" si="8"/>
        <v>7169222.0433302</v>
      </c>
      <c r="G43" s="387"/>
      <c r="H43" s="465" t="s">
        <v>69</v>
      </c>
      <c r="I43" s="356">
        <f t="shared" ref="I43:K43" si="9">SUM(I7:I42)</f>
        <v>5607000</v>
      </c>
      <c r="J43" s="356">
        <f t="shared" si="9"/>
        <v>5051000</v>
      </c>
      <c r="K43" s="356">
        <f t="shared" si="9"/>
        <v>5033913</v>
      </c>
      <c r="L43" s="550">
        <f>K43/J43*100</f>
        <v>99.6617105523659</v>
      </c>
      <c r="M43" s="551">
        <v>100</v>
      </c>
      <c r="N43" s="373">
        <f>SUM(N7:N42)</f>
        <v>6580076.42017398</v>
      </c>
    </row>
    <row r="44" ht="27.75" customHeight="1" spans="1:14">
      <c r="A44" s="465"/>
      <c r="B44" s="146"/>
      <c r="C44" s="348"/>
      <c r="D44" s="373"/>
      <c r="E44" s="357"/>
      <c r="F44" s="357"/>
      <c r="G44" s="387"/>
      <c r="H44" s="148" t="s">
        <v>70</v>
      </c>
      <c r="I44" s="348"/>
      <c r="J44" s="348"/>
      <c r="K44" s="358">
        <v>65754</v>
      </c>
      <c r="L44" s="550"/>
      <c r="M44" s="550"/>
      <c r="N44" s="348">
        <v>1110</v>
      </c>
    </row>
    <row r="45" ht="27.75" customHeight="1" spans="1:14">
      <c r="A45" s="148"/>
      <c r="B45" s="146"/>
      <c r="C45" s="348"/>
      <c r="D45" s="348"/>
      <c r="E45" s="349"/>
      <c r="F45" s="349"/>
      <c r="G45" s="385"/>
      <c r="H45" s="148" t="s">
        <v>71</v>
      </c>
      <c r="I45" s="390"/>
      <c r="J45" s="546">
        <f>J46-J43</f>
        <v>409000</v>
      </c>
      <c r="K45" s="358">
        <f>K46-K44-K43</f>
        <v>458172.396420001</v>
      </c>
      <c r="L45" s="390"/>
      <c r="M45" s="390"/>
      <c r="N45" s="348">
        <f>N46-N44-N43</f>
        <v>588035.623156222</v>
      </c>
    </row>
    <row r="46" ht="27.75" customHeight="1" spans="1:14">
      <c r="A46" s="465" t="s">
        <v>72</v>
      </c>
      <c r="B46" s="356">
        <f>B43</f>
        <v>5607000</v>
      </c>
      <c r="C46" s="356">
        <f>SUM(C43:C45)</f>
        <v>5460000</v>
      </c>
      <c r="D46" s="356">
        <f>D43</f>
        <v>5557839.39642</v>
      </c>
      <c r="E46" s="357">
        <f>D46/C46*100</f>
        <v>101.791930337363</v>
      </c>
      <c r="F46" s="373">
        <f>SUM(F43:F45)</f>
        <v>7169222.0433302</v>
      </c>
      <c r="G46" s="388"/>
      <c r="H46" s="465" t="s">
        <v>72</v>
      </c>
      <c r="I46" s="356">
        <f>SUM(I43:I45)</f>
        <v>5607000</v>
      </c>
      <c r="J46" s="356">
        <f>C46</f>
        <v>5460000</v>
      </c>
      <c r="K46" s="356">
        <f>D46</f>
        <v>5557839.39642</v>
      </c>
      <c r="L46" s="550">
        <f>K46/J46*100</f>
        <v>101.791930337363</v>
      </c>
      <c r="M46" s="471">
        <v>100</v>
      </c>
      <c r="N46" s="373">
        <f>F46</f>
        <v>7169222.0433302</v>
      </c>
    </row>
  </sheetData>
  <mergeCells count="18">
    <mergeCell ref="A1:N1"/>
    <mergeCell ref="K2:L2"/>
    <mergeCell ref="M2:N2"/>
    <mergeCell ref="A3:F3"/>
    <mergeCell ref="H3:N3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" right="0" top="0.349305555555556" bottom="0" header="0.309027777777778" footer="0"/>
  <pageSetup paperSize="9" scale="74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4"/>
  <sheetViews>
    <sheetView topLeftCell="A11" workbookViewId="0">
      <selection activeCell="M21" sqref="M21"/>
    </sheetView>
  </sheetViews>
  <sheetFormatPr defaultColWidth="9" defaultRowHeight="13.5"/>
  <cols>
    <col min="1" max="3" width="9" style="61"/>
    <col min="4" max="4" width="30.375" style="61" customWidth="1"/>
    <col min="5" max="5" width="15.125" style="61" customWidth="1"/>
    <col min="6" max="6" width="9.5" style="61" customWidth="1"/>
    <col min="7" max="8" width="9" style="61"/>
    <col min="9" max="9" width="16.25" style="61" customWidth="1"/>
    <col min="10" max="16384" width="9" style="61"/>
  </cols>
  <sheetData>
    <row r="1" ht="44.25" customHeight="1" spans="1:5">
      <c r="A1" s="256" t="s">
        <v>558</v>
      </c>
      <c r="B1" s="256"/>
      <c r="C1" s="256"/>
      <c r="D1" s="256"/>
      <c r="E1" s="256"/>
    </row>
    <row r="2" ht="15.75" spans="1:5">
      <c r="A2" s="484"/>
      <c r="B2" s="484"/>
      <c r="C2" s="484"/>
      <c r="D2" s="485"/>
      <c r="E2" s="486" t="s">
        <v>559</v>
      </c>
    </row>
    <row r="3" ht="32.25" customHeight="1" spans="1:5">
      <c r="A3" s="487" t="s">
        <v>122</v>
      </c>
      <c r="B3" s="488" t="s">
        <v>123</v>
      </c>
      <c r="C3" s="489"/>
      <c r="D3" s="177" t="s">
        <v>88</v>
      </c>
      <c r="E3" s="490" t="s">
        <v>124</v>
      </c>
    </row>
    <row r="4" ht="32.25" customHeight="1" spans="1:9">
      <c r="A4" s="491"/>
      <c r="B4" s="492" t="s">
        <v>125</v>
      </c>
      <c r="C4" s="492" t="s">
        <v>126</v>
      </c>
      <c r="D4" s="491"/>
      <c r="E4" s="493"/>
      <c r="I4" s="499"/>
    </row>
    <row r="5" ht="32.25" customHeight="1" spans="1:9">
      <c r="A5" s="494" t="s">
        <v>560</v>
      </c>
      <c r="B5" s="495"/>
      <c r="C5" s="495"/>
      <c r="D5" s="496"/>
      <c r="E5" s="497">
        <f>E6+E9+E11+E14+E17+E20+E22</f>
        <v>2260690</v>
      </c>
      <c r="I5" s="499"/>
    </row>
    <row r="6" ht="32.25" customHeight="1" spans="1:6">
      <c r="A6" s="121">
        <v>1</v>
      </c>
      <c r="B6" s="121" t="s">
        <v>128</v>
      </c>
      <c r="C6" s="125"/>
      <c r="D6" s="498" t="s">
        <v>561</v>
      </c>
      <c r="E6" s="189">
        <f>E7+E8</f>
        <v>374575</v>
      </c>
      <c r="F6" s="499"/>
    </row>
    <row r="7" ht="32.25" customHeight="1" spans="1:5">
      <c r="A7" s="121"/>
      <c r="B7" s="121"/>
      <c r="C7" s="125" t="s">
        <v>98</v>
      </c>
      <c r="D7" s="122" t="s">
        <v>105</v>
      </c>
      <c r="E7" s="189">
        <v>43</v>
      </c>
    </row>
    <row r="8" ht="32.25" customHeight="1" spans="1:5">
      <c r="A8" s="121">
        <v>2</v>
      </c>
      <c r="B8" s="121"/>
      <c r="C8" s="125" t="s">
        <v>100</v>
      </c>
      <c r="D8" s="498" t="s">
        <v>562</v>
      </c>
      <c r="E8" s="189">
        <v>374532</v>
      </c>
    </row>
    <row r="9" ht="32.25" customHeight="1" spans="1:5">
      <c r="A9" s="121">
        <v>3</v>
      </c>
      <c r="B9" s="121" t="s">
        <v>134</v>
      </c>
      <c r="C9" s="125"/>
      <c r="D9" s="498" t="s">
        <v>563</v>
      </c>
      <c r="E9" s="189">
        <f>E10</f>
        <v>1452575</v>
      </c>
    </row>
    <row r="10" ht="32.25" customHeight="1" spans="1:5">
      <c r="A10" s="121">
        <v>4</v>
      </c>
      <c r="B10" s="121"/>
      <c r="C10" s="125" t="s">
        <v>116</v>
      </c>
      <c r="D10" s="498" t="s">
        <v>564</v>
      </c>
      <c r="E10" s="189">
        <f>1448660+3915</f>
        <v>1452575</v>
      </c>
    </row>
    <row r="11" ht="32.25" customHeight="1" spans="1:5">
      <c r="A11" s="121">
        <v>5</v>
      </c>
      <c r="B11" s="121" t="s">
        <v>142</v>
      </c>
      <c r="C11" s="125"/>
      <c r="D11" s="498" t="s">
        <v>565</v>
      </c>
      <c r="E11" s="189">
        <f>E12+E13</f>
        <v>177668</v>
      </c>
    </row>
    <row r="12" ht="32.25" customHeight="1" spans="1:5">
      <c r="A12" s="121">
        <v>6</v>
      </c>
      <c r="B12" s="121"/>
      <c r="C12" s="125" t="s">
        <v>96</v>
      </c>
      <c r="D12" s="498" t="s">
        <v>566</v>
      </c>
      <c r="E12" s="189">
        <v>173268</v>
      </c>
    </row>
    <row r="13" ht="32.25" customHeight="1" spans="1:5">
      <c r="A13" s="121">
        <v>7</v>
      </c>
      <c r="B13" s="121"/>
      <c r="C13" s="125" t="s">
        <v>100</v>
      </c>
      <c r="D13" s="498" t="s">
        <v>567</v>
      </c>
      <c r="E13" s="189">
        <v>4400</v>
      </c>
    </row>
    <row r="14" ht="32.25" customHeight="1" spans="1:5">
      <c r="A14" s="121">
        <v>8</v>
      </c>
      <c r="B14" s="121" t="s">
        <v>144</v>
      </c>
      <c r="C14" s="125"/>
      <c r="D14" s="498" t="s">
        <v>568</v>
      </c>
      <c r="E14" s="189">
        <f>E15+E16</f>
        <v>2502</v>
      </c>
    </row>
    <row r="15" ht="32.25" customHeight="1" spans="1:5">
      <c r="A15" s="121">
        <v>9</v>
      </c>
      <c r="B15" s="121"/>
      <c r="C15" s="125" t="s">
        <v>94</v>
      </c>
      <c r="D15" s="498" t="s">
        <v>569</v>
      </c>
      <c r="E15" s="189">
        <v>136</v>
      </c>
    </row>
    <row r="16" ht="32.25" customHeight="1" spans="1:5">
      <c r="A16" s="121">
        <v>10</v>
      </c>
      <c r="B16" s="121"/>
      <c r="C16" s="125" t="s">
        <v>96</v>
      </c>
      <c r="D16" s="498" t="s">
        <v>570</v>
      </c>
      <c r="E16" s="189">
        <v>2366</v>
      </c>
    </row>
    <row r="17" ht="32.25" customHeight="1" spans="1:5">
      <c r="A17" s="121">
        <v>11</v>
      </c>
      <c r="B17" s="121">
        <v>507</v>
      </c>
      <c r="C17" s="125"/>
      <c r="D17" s="122" t="s">
        <v>149</v>
      </c>
      <c r="E17" s="189">
        <f>E18+E19</f>
        <v>865</v>
      </c>
    </row>
    <row r="18" ht="32.25" customHeight="1" spans="1:5">
      <c r="A18" s="121"/>
      <c r="B18" s="121"/>
      <c r="C18" s="125" t="s">
        <v>96</v>
      </c>
      <c r="D18" s="122" t="s">
        <v>151</v>
      </c>
      <c r="E18" s="189">
        <v>549</v>
      </c>
    </row>
    <row r="19" ht="32.25" customHeight="1" spans="1:5">
      <c r="A19" s="121">
        <v>12</v>
      </c>
      <c r="B19" s="121"/>
      <c r="C19" s="125" t="s">
        <v>100</v>
      </c>
      <c r="D19" s="498" t="s">
        <v>571</v>
      </c>
      <c r="E19" s="189">
        <v>316</v>
      </c>
    </row>
    <row r="20" ht="32.25" customHeight="1" spans="1:5">
      <c r="A20" s="121">
        <v>13</v>
      </c>
      <c r="B20" s="121" t="s">
        <v>153</v>
      </c>
      <c r="C20" s="125"/>
      <c r="D20" s="498" t="s">
        <v>572</v>
      </c>
      <c r="E20" s="189">
        <f>E21</f>
        <v>2505</v>
      </c>
    </row>
    <row r="21" ht="32.25" customHeight="1" spans="1:5">
      <c r="A21" s="121">
        <v>15</v>
      </c>
      <c r="B21" s="121"/>
      <c r="C21" s="125" t="s">
        <v>100</v>
      </c>
      <c r="D21" s="498" t="s">
        <v>573</v>
      </c>
      <c r="E21" s="189">
        <v>2505</v>
      </c>
    </row>
    <row r="22" ht="32.25" customHeight="1" spans="1:5">
      <c r="A22" s="121">
        <v>16</v>
      </c>
      <c r="B22" s="121" t="s">
        <v>155</v>
      </c>
      <c r="C22" s="125"/>
      <c r="D22" s="498" t="s">
        <v>574</v>
      </c>
      <c r="E22" s="189">
        <v>250000</v>
      </c>
    </row>
    <row r="23" ht="32.25" customHeight="1" spans="1:5">
      <c r="A23" s="121">
        <v>17</v>
      </c>
      <c r="B23" s="121"/>
      <c r="C23" s="125" t="s">
        <v>100</v>
      </c>
      <c r="D23" s="498" t="s">
        <v>574</v>
      </c>
      <c r="E23" s="189">
        <v>250000</v>
      </c>
    </row>
    <row r="24" ht="32.25" customHeight="1"/>
  </sheetData>
  <mergeCells count="6">
    <mergeCell ref="A1:E1"/>
    <mergeCell ref="B3:C3"/>
    <mergeCell ref="A5:D5"/>
    <mergeCell ref="A3:A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workbookViewId="0">
      <selection activeCell="L14" sqref="L14"/>
    </sheetView>
  </sheetViews>
  <sheetFormatPr defaultColWidth="9" defaultRowHeight="13.5" outlineLevelCol="5"/>
  <cols>
    <col min="1" max="4" width="9" style="61"/>
    <col min="5" max="5" width="34.125" style="61" customWidth="1"/>
    <col min="6" max="6" width="18.125" style="61" customWidth="1"/>
    <col min="7" max="16384" width="9" style="61"/>
  </cols>
  <sheetData>
    <row r="1" ht="24" spans="1:6">
      <c r="A1" s="477" t="s">
        <v>575</v>
      </c>
      <c r="B1" s="477"/>
      <c r="C1" s="477"/>
      <c r="D1" s="477"/>
      <c r="E1" s="477"/>
      <c r="F1" s="477"/>
    </row>
    <row r="2" ht="14.25" spans="1:6">
      <c r="A2" s="155"/>
      <c r="B2" s="156" t="s">
        <v>158</v>
      </c>
      <c r="C2" s="157" t="s">
        <v>158</v>
      </c>
      <c r="D2" s="478" t="s">
        <v>158</v>
      </c>
      <c r="E2" s="479" t="s">
        <v>158</v>
      </c>
      <c r="F2" s="480" t="s">
        <v>85</v>
      </c>
    </row>
    <row r="3" ht="31.5" customHeight="1" spans="1:6">
      <c r="A3" s="481" t="s">
        <v>86</v>
      </c>
      <c r="B3" s="481" t="s">
        <v>87</v>
      </c>
      <c r="C3" s="481"/>
      <c r="D3" s="481"/>
      <c r="E3" s="482" t="s">
        <v>88</v>
      </c>
      <c r="F3" s="481" t="s">
        <v>89</v>
      </c>
    </row>
    <row r="4" ht="31.5" customHeight="1" spans="1:6">
      <c r="A4" s="481"/>
      <c r="B4" s="481" t="s">
        <v>90</v>
      </c>
      <c r="C4" s="481" t="s">
        <v>91</v>
      </c>
      <c r="D4" s="481" t="s">
        <v>576</v>
      </c>
      <c r="E4" s="482"/>
      <c r="F4" s="481"/>
    </row>
    <row r="5" ht="31.5" customHeight="1" spans="1:6">
      <c r="A5" s="167" t="s">
        <v>577</v>
      </c>
      <c r="B5" s="167"/>
      <c r="C5" s="167"/>
      <c r="D5" s="167"/>
      <c r="E5" s="167"/>
      <c r="F5" s="168">
        <f>F6+F9+F19+F25+F35</f>
        <v>2260690</v>
      </c>
    </row>
    <row r="6" ht="30" customHeight="1" spans="1:6">
      <c r="A6" s="167" t="s">
        <v>578</v>
      </c>
      <c r="B6" s="169" t="s">
        <v>579</v>
      </c>
      <c r="C6" s="167"/>
      <c r="D6" s="167"/>
      <c r="E6" s="170" t="s">
        <v>333</v>
      </c>
      <c r="F6" s="171">
        <v>14</v>
      </c>
    </row>
    <row r="7" ht="30" customHeight="1" spans="1:6">
      <c r="A7" s="167" t="s">
        <v>580</v>
      </c>
      <c r="B7" s="167"/>
      <c r="C7" s="169" t="s">
        <v>581</v>
      </c>
      <c r="D7" s="167"/>
      <c r="E7" s="170" t="s">
        <v>582</v>
      </c>
      <c r="F7" s="171">
        <v>14</v>
      </c>
    </row>
    <row r="8" ht="30" customHeight="1" spans="1:6">
      <c r="A8" s="167" t="s">
        <v>583</v>
      </c>
      <c r="B8" s="167"/>
      <c r="C8" s="167"/>
      <c r="D8" s="574" t="s">
        <v>94</v>
      </c>
      <c r="E8" s="170" t="s">
        <v>584</v>
      </c>
      <c r="F8" s="171">
        <v>14</v>
      </c>
    </row>
    <row r="9" ht="30" customHeight="1" spans="1:6">
      <c r="A9" s="167" t="s">
        <v>585</v>
      </c>
      <c r="B9" s="169">
        <v>212</v>
      </c>
      <c r="C9" s="169"/>
      <c r="D9" s="169"/>
      <c r="E9" s="170" t="s">
        <v>464</v>
      </c>
      <c r="F9" s="171">
        <v>1170903</v>
      </c>
    </row>
    <row r="10" ht="30" customHeight="1" spans="1:6">
      <c r="A10" s="167" t="s">
        <v>586</v>
      </c>
      <c r="B10" s="169"/>
      <c r="C10" s="169" t="s">
        <v>106</v>
      </c>
      <c r="D10" s="169"/>
      <c r="E10" s="170" t="s">
        <v>587</v>
      </c>
      <c r="F10" s="171">
        <v>1169899</v>
      </c>
    </row>
    <row r="11" ht="30" customHeight="1" spans="1:6">
      <c r="A11" s="167" t="s">
        <v>588</v>
      </c>
      <c r="B11" s="169"/>
      <c r="C11" s="169"/>
      <c r="D11" s="574" t="s">
        <v>94</v>
      </c>
      <c r="E11" s="170" t="s">
        <v>589</v>
      </c>
      <c r="F11" s="171">
        <f>1048613+53915</f>
        <v>1102528</v>
      </c>
    </row>
    <row r="12" ht="30" customHeight="1" spans="1:6">
      <c r="A12" s="167" t="s">
        <v>590</v>
      </c>
      <c r="B12" s="169"/>
      <c r="C12" s="169"/>
      <c r="D12" s="169" t="s">
        <v>98</v>
      </c>
      <c r="E12" s="170" t="s">
        <v>591</v>
      </c>
      <c r="F12" s="171">
        <v>62188</v>
      </c>
    </row>
    <row r="13" ht="30" customHeight="1" spans="1:6">
      <c r="A13" s="167" t="s">
        <v>592</v>
      </c>
      <c r="B13" s="169"/>
      <c r="C13" s="169"/>
      <c r="D13" s="169">
        <v>10</v>
      </c>
      <c r="E13" s="170" t="s">
        <v>593</v>
      </c>
      <c r="F13" s="171">
        <v>549.17</v>
      </c>
    </row>
    <row r="14" ht="30" customHeight="1" spans="1:6">
      <c r="A14" s="167" t="s">
        <v>594</v>
      </c>
      <c r="B14" s="169"/>
      <c r="C14" s="169"/>
      <c r="D14" s="169">
        <v>11</v>
      </c>
      <c r="E14" s="170" t="s">
        <v>595</v>
      </c>
      <c r="F14" s="171">
        <v>316.0944</v>
      </c>
    </row>
    <row r="15" ht="30" customHeight="1" spans="1:6">
      <c r="A15" s="167" t="s">
        <v>194</v>
      </c>
      <c r="B15" s="169"/>
      <c r="C15" s="169"/>
      <c r="D15" s="169">
        <v>13</v>
      </c>
      <c r="E15" s="170" t="s">
        <v>596</v>
      </c>
      <c r="F15" s="171">
        <v>4209.715</v>
      </c>
    </row>
    <row r="16" ht="30" customHeight="1" spans="1:6">
      <c r="A16" s="167" t="s">
        <v>198</v>
      </c>
      <c r="B16" s="169"/>
      <c r="C16" s="169"/>
      <c r="D16" s="169">
        <v>99</v>
      </c>
      <c r="E16" s="170" t="s">
        <v>597</v>
      </c>
      <c r="F16" s="171">
        <v>107.7006</v>
      </c>
    </row>
    <row r="17" ht="30" customHeight="1" spans="1:6">
      <c r="A17" s="167" t="s">
        <v>272</v>
      </c>
      <c r="B17" s="169"/>
      <c r="C17" s="169" t="s">
        <v>496</v>
      </c>
      <c r="D17" s="169"/>
      <c r="E17" s="170" t="s">
        <v>598</v>
      </c>
      <c r="F17" s="171">
        <v>1004</v>
      </c>
    </row>
    <row r="18" ht="30" customHeight="1" spans="1:6">
      <c r="A18" s="167" t="s">
        <v>202</v>
      </c>
      <c r="B18" s="169"/>
      <c r="C18" s="169"/>
      <c r="D18" s="169" t="s">
        <v>94</v>
      </c>
      <c r="E18" s="170" t="s">
        <v>599</v>
      </c>
      <c r="F18" s="171">
        <v>1004</v>
      </c>
    </row>
    <row r="19" ht="30" customHeight="1" spans="1:6">
      <c r="A19" s="167" t="s">
        <v>496</v>
      </c>
      <c r="B19" s="169">
        <v>229</v>
      </c>
      <c r="C19" s="169"/>
      <c r="D19" s="169"/>
      <c r="E19" s="170" t="s">
        <v>156</v>
      </c>
      <c r="F19" s="171">
        <f>F20+F22</f>
        <v>7736</v>
      </c>
    </row>
    <row r="20" ht="30" customHeight="1" spans="1:6">
      <c r="A20" s="167" t="s">
        <v>244</v>
      </c>
      <c r="B20" s="169"/>
      <c r="C20" s="169" t="s">
        <v>106</v>
      </c>
      <c r="D20" s="169"/>
      <c r="E20" s="170" t="s">
        <v>600</v>
      </c>
      <c r="F20" s="171">
        <v>170</v>
      </c>
    </row>
    <row r="21" ht="30" customHeight="1" spans="1:6">
      <c r="A21" s="167" t="s">
        <v>246</v>
      </c>
      <c r="B21" s="169"/>
      <c r="C21" s="169"/>
      <c r="D21" s="169" t="s">
        <v>129</v>
      </c>
      <c r="E21" s="170" t="s">
        <v>601</v>
      </c>
      <c r="F21" s="171">
        <v>170</v>
      </c>
    </row>
    <row r="22" ht="30" customHeight="1" spans="1:6">
      <c r="A22" s="167" t="s">
        <v>602</v>
      </c>
      <c r="B22" s="169"/>
      <c r="C22" s="169" t="s">
        <v>603</v>
      </c>
      <c r="D22" s="169"/>
      <c r="E22" s="170" t="s">
        <v>604</v>
      </c>
      <c r="F22" s="171">
        <f>F23+F24</f>
        <v>7566</v>
      </c>
    </row>
    <row r="23" ht="30" customHeight="1" spans="1:6">
      <c r="A23" s="167" t="s">
        <v>605</v>
      </c>
      <c r="B23" s="169"/>
      <c r="C23" s="169"/>
      <c r="D23" s="169" t="s">
        <v>96</v>
      </c>
      <c r="E23" s="170" t="s">
        <v>606</v>
      </c>
      <c r="F23" s="171">
        <v>3898</v>
      </c>
    </row>
    <row r="24" ht="30" customHeight="1" spans="1:6">
      <c r="A24" s="167" t="s">
        <v>259</v>
      </c>
      <c r="B24" s="169"/>
      <c r="C24" s="169"/>
      <c r="D24" s="169" t="s">
        <v>98</v>
      </c>
      <c r="E24" s="170" t="s">
        <v>607</v>
      </c>
      <c r="F24" s="171">
        <v>3668</v>
      </c>
    </row>
    <row r="25" ht="30" customHeight="1" spans="1:6">
      <c r="A25" s="167" t="s">
        <v>388</v>
      </c>
      <c r="B25" s="169" t="s">
        <v>608</v>
      </c>
      <c r="C25" s="167"/>
      <c r="D25" s="167"/>
      <c r="E25" s="170" t="s">
        <v>609</v>
      </c>
      <c r="F25" s="171">
        <v>274400</v>
      </c>
    </row>
    <row r="26" ht="30" customHeight="1" spans="1:6">
      <c r="A26" s="167" t="s">
        <v>392</v>
      </c>
      <c r="B26" s="167"/>
      <c r="C26" s="169" t="s">
        <v>94</v>
      </c>
      <c r="D26" s="167"/>
      <c r="E26" s="170" t="s">
        <v>136</v>
      </c>
      <c r="F26" s="171">
        <f>SUM(F27:F32)</f>
        <v>272426</v>
      </c>
    </row>
    <row r="27" ht="30" customHeight="1" spans="1:6">
      <c r="A27" s="167" t="s">
        <v>581</v>
      </c>
      <c r="B27" s="167"/>
      <c r="C27" s="167"/>
      <c r="D27" s="574" t="s">
        <v>94</v>
      </c>
      <c r="E27" s="170" t="s">
        <v>610</v>
      </c>
      <c r="F27" s="171">
        <v>6415</v>
      </c>
    </row>
    <row r="28" ht="30" customHeight="1" spans="1:6">
      <c r="A28" s="167" t="s">
        <v>206</v>
      </c>
      <c r="B28" s="169"/>
      <c r="C28" s="169"/>
      <c r="D28" s="169" t="s">
        <v>132</v>
      </c>
      <c r="E28" s="170" t="s">
        <v>611</v>
      </c>
      <c r="F28" s="171">
        <v>83950</v>
      </c>
    </row>
    <row r="29" ht="30" customHeight="1" spans="1:6">
      <c r="A29" s="167" t="s">
        <v>612</v>
      </c>
      <c r="B29" s="169"/>
      <c r="C29" s="169"/>
      <c r="D29" s="169" t="s">
        <v>106</v>
      </c>
      <c r="E29" s="170" t="s">
        <v>613</v>
      </c>
      <c r="F29" s="171">
        <v>22486</v>
      </c>
    </row>
    <row r="30" ht="30" customHeight="1" spans="1:6">
      <c r="A30" s="167" t="s">
        <v>209</v>
      </c>
      <c r="B30" s="169"/>
      <c r="C30" s="169"/>
      <c r="D30" s="574" t="s">
        <v>108</v>
      </c>
      <c r="E30" s="170" t="s">
        <v>614</v>
      </c>
      <c r="F30" s="171">
        <v>74090</v>
      </c>
    </row>
    <row r="31" ht="30" customHeight="1" spans="1:6">
      <c r="A31" s="167" t="s">
        <v>212</v>
      </c>
      <c r="B31" s="169"/>
      <c r="C31" s="169"/>
      <c r="D31" s="169" t="s">
        <v>194</v>
      </c>
      <c r="E31" s="170" t="s">
        <v>615</v>
      </c>
      <c r="F31" s="171">
        <v>40605</v>
      </c>
    </row>
    <row r="32" ht="30" customHeight="1" spans="1:6">
      <c r="A32" s="167" t="s">
        <v>399</v>
      </c>
      <c r="B32" s="169"/>
      <c r="C32" s="169"/>
      <c r="D32" s="169" t="s">
        <v>100</v>
      </c>
      <c r="E32" s="170" t="s">
        <v>616</v>
      </c>
      <c r="F32" s="171">
        <v>44880</v>
      </c>
    </row>
    <row r="33" ht="30" customHeight="1" spans="1:6">
      <c r="A33" s="167" t="s">
        <v>216</v>
      </c>
      <c r="B33" s="169"/>
      <c r="C33" s="169" t="s">
        <v>96</v>
      </c>
      <c r="D33" s="169"/>
      <c r="E33" s="170" t="s">
        <v>617</v>
      </c>
      <c r="F33" s="171">
        <v>1974</v>
      </c>
    </row>
    <row r="34" ht="30" customHeight="1" spans="1:6">
      <c r="A34" s="167" t="s">
        <v>219</v>
      </c>
      <c r="B34" s="169"/>
      <c r="C34" s="169"/>
      <c r="D34" s="169" t="s">
        <v>100</v>
      </c>
      <c r="E34" s="170" t="s">
        <v>617</v>
      </c>
      <c r="F34" s="171">
        <v>1974</v>
      </c>
    </row>
    <row r="35" ht="30" customHeight="1" spans="1:6">
      <c r="A35" s="167" t="s">
        <v>618</v>
      </c>
      <c r="B35" s="142">
        <v>230</v>
      </c>
      <c r="C35" s="142"/>
      <c r="D35" s="483"/>
      <c r="E35" s="170" t="s">
        <v>619</v>
      </c>
      <c r="F35" s="171">
        <v>807637</v>
      </c>
    </row>
    <row r="36" ht="30" customHeight="1" spans="1:6">
      <c r="A36" s="167" t="s">
        <v>222</v>
      </c>
      <c r="B36" s="142"/>
      <c r="C36" s="142" t="s">
        <v>129</v>
      </c>
      <c r="D36" s="483"/>
      <c r="E36" s="170" t="s">
        <v>620</v>
      </c>
      <c r="F36" s="171">
        <v>807637</v>
      </c>
    </row>
    <row r="37" ht="30" customHeight="1" spans="1:6">
      <c r="A37" s="167" t="s">
        <v>224</v>
      </c>
      <c r="B37" s="142"/>
      <c r="C37" s="142"/>
      <c r="D37" s="483" t="s">
        <v>96</v>
      </c>
      <c r="E37" s="170" t="s">
        <v>621</v>
      </c>
      <c r="F37" s="171">
        <v>807637</v>
      </c>
    </row>
  </sheetData>
  <autoFilter ref="A4:F37"/>
  <mergeCells count="6">
    <mergeCell ref="A1:F1"/>
    <mergeCell ref="B3:D3"/>
    <mergeCell ref="A5:E5"/>
    <mergeCell ref="A3:A4"/>
    <mergeCell ref="E3:E4"/>
    <mergeCell ref="F3:F4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5"/>
  <sheetViews>
    <sheetView workbookViewId="0">
      <selection activeCell="N11" sqref="N11"/>
    </sheetView>
  </sheetViews>
  <sheetFormatPr defaultColWidth="9" defaultRowHeight="13.5"/>
  <cols>
    <col min="1" max="1" width="31.875" style="61" customWidth="1"/>
    <col min="2" max="5" width="9" style="61"/>
    <col min="6" max="6" width="1.125" style="61" customWidth="1"/>
    <col min="7" max="7" width="40.875" style="61" customWidth="1"/>
    <col min="8" max="16384" width="9" style="61"/>
  </cols>
  <sheetData>
    <row r="1" ht="25.5" spans="1:11">
      <c r="A1" s="467" t="s">
        <v>622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ht="15.75" spans="1:11">
      <c r="A2" s="336"/>
      <c r="B2" s="336"/>
      <c r="C2" s="336"/>
      <c r="D2" s="336"/>
      <c r="E2" s="336"/>
      <c r="F2" s="336"/>
      <c r="G2" s="336"/>
      <c r="H2" s="336"/>
      <c r="I2" s="336"/>
      <c r="J2" s="455" t="s">
        <v>74</v>
      </c>
      <c r="K2" s="455"/>
    </row>
    <row r="3" ht="24" customHeight="1" spans="1:11">
      <c r="A3" s="461" t="s">
        <v>2</v>
      </c>
      <c r="B3" s="468"/>
      <c r="C3" s="468"/>
      <c r="D3" s="468"/>
      <c r="E3" s="469"/>
      <c r="F3" s="376"/>
      <c r="G3" s="456" t="s">
        <v>3</v>
      </c>
      <c r="H3" s="457"/>
      <c r="I3" s="457"/>
      <c r="J3" s="457"/>
      <c r="K3" s="458"/>
    </row>
    <row r="4" ht="24" customHeight="1" spans="1:11">
      <c r="A4" s="459" t="s">
        <v>76</v>
      </c>
      <c r="B4" s="342" t="s">
        <v>77</v>
      </c>
      <c r="C4" s="342" t="s">
        <v>79</v>
      </c>
      <c r="D4" s="460" t="s">
        <v>623</v>
      </c>
      <c r="E4" s="344" t="s">
        <v>556</v>
      </c>
      <c r="F4" s="377"/>
      <c r="G4" s="459" t="s">
        <v>4</v>
      </c>
      <c r="H4" s="342" t="s">
        <v>624</v>
      </c>
      <c r="I4" s="342" t="s">
        <v>625</v>
      </c>
      <c r="J4" s="460" t="s">
        <v>626</v>
      </c>
      <c r="K4" s="344" t="s">
        <v>556</v>
      </c>
    </row>
    <row r="5" ht="24" customHeight="1" spans="1:11">
      <c r="A5" s="459"/>
      <c r="B5" s="345"/>
      <c r="C5" s="345"/>
      <c r="D5" s="461"/>
      <c r="E5" s="459"/>
      <c r="F5" s="472"/>
      <c r="G5" s="459"/>
      <c r="H5" s="345"/>
      <c r="I5" s="345"/>
      <c r="J5" s="461"/>
      <c r="K5" s="459"/>
    </row>
    <row r="6" ht="24" customHeight="1" spans="1:11">
      <c r="A6" s="346">
        <v>1</v>
      </c>
      <c r="B6" s="346">
        <v>2</v>
      </c>
      <c r="C6" s="346">
        <v>3</v>
      </c>
      <c r="D6" s="438" t="s">
        <v>627</v>
      </c>
      <c r="E6" s="438">
        <v>5</v>
      </c>
      <c r="F6" s="473"/>
      <c r="G6" s="346">
        <v>6</v>
      </c>
      <c r="H6" s="346">
        <v>7</v>
      </c>
      <c r="I6" s="346">
        <v>8</v>
      </c>
      <c r="J6" s="346" t="s">
        <v>628</v>
      </c>
      <c r="K6" s="346">
        <v>5</v>
      </c>
    </row>
    <row r="7" ht="41.1" customHeight="1" spans="1:11">
      <c r="A7" s="148" t="s">
        <v>629</v>
      </c>
      <c r="B7" s="124">
        <v>8617.48</v>
      </c>
      <c r="C7" s="124">
        <v>10079</v>
      </c>
      <c r="D7" s="349">
        <f>C7/B7*100</f>
        <v>116.959946527291</v>
      </c>
      <c r="E7" s="124">
        <v>9854</v>
      </c>
      <c r="F7" s="380"/>
      <c r="G7" s="462" t="s">
        <v>630</v>
      </c>
      <c r="H7" s="124">
        <v>5047</v>
      </c>
      <c r="I7" s="124">
        <v>4980</v>
      </c>
      <c r="J7" s="463">
        <f t="shared" ref="J7:J11" si="0">I7/H7*100</f>
        <v>98.672478700218</v>
      </c>
      <c r="K7" s="124">
        <v>5754</v>
      </c>
    </row>
    <row r="8" ht="41.1" customHeight="1" spans="1:11">
      <c r="A8" s="148" t="s">
        <v>631</v>
      </c>
      <c r="B8" s="124"/>
      <c r="C8" s="124">
        <v>282</v>
      </c>
      <c r="D8" s="349"/>
      <c r="E8" s="124">
        <v>3105</v>
      </c>
      <c r="F8" s="381"/>
      <c r="G8" s="148" t="s">
        <v>632</v>
      </c>
      <c r="H8" s="124">
        <f>2178</f>
        <v>2178</v>
      </c>
      <c r="I8" s="124">
        <f>2178+2914</f>
        <v>5092</v>
      </c>
      <c r="J8" s="463">
        <f t="shared" si="0"/>
        <v>233.792470156107</v>
      </c>
      <c r="K8" s="124">
        <v>1895</v>
      </c>
    </row>
    <row r="9" ht="41.1" customHeight="1" spans="1:11">
      <c r="A9" s="148"/>
      <c r="B9" s="470"/>
      <c r="C9" s="124"/>
      <c r="D9" s="349"/>
      <c r="E9" s="124"/>
      <c r="F9" s="381"/>
      <c r="G9" s="148" t="s">
        <v>633</v>
      </c>
      <c r="H9" s="124">
        <v>700</v>
      </c>
      <c r="I9" s="124">
        <v>700</v>
      </c>
      <c r="J9" s="463">
        <f t="shared" si="0"/>
        <v>100</v>
      </c>
      <c r="K9" s="124">
        <v>533</v>
      </c>
    </row>
    <row r="10" ht="41.1" customHeight="1" spans="1:11">
      <c r="A10" s="148"/>
      <c r="B10" s="124"/>
      <c r="C10" s="124"/>
      <c r="D10" s="463"/>
      <c r="E10" s="124"/>
      <c r="F10" s="381"/>
      <c r="G10" s="148" t="s">
        <v>634</v>
      </c>
      <c r="H10" s="146">
        <v>3397</v>
      </c>
      <c r="I10" s="146">
        <v>3397</v>
      </c>
      <c r="J10" s="463">
        <f t="shared" si="0"/>
        <v>100</v>
      </c>
      <c r="K10" s="464">
        <v>3208</v>
      </c>
    </row>
    <row r="11" ht="41.1" customHeight="1" spans="1:11">
      <c r="A11" s="465" t="s">
        <v>635</v>
      </c>
      <c r="B11" s="356">
        <f>SUM(B7:B10)</f>
        <v>8617.48</v>
      </c>
      <c r="C11" s="356">
        <f>SUM(C7:C10)</f>
        <v>10361</v>
      </c>
      <c r="D11" s="471">
        <f t="shared" ref="D11:D15" si="1">C11/B11*100</f>
        <v>120.232364914105</v>
      </c>
      <c r="E11" s="356">
        <f>E7+E8</f>
        <v>12959</v>
      </c>
      <c r="F11" s="474"/>
      <c r="G11" s="465" t="s">
        <v>636</v>
      </c>
      <c r="H11" s="356">
        <f t="shared" ref="H11:K11" si="2">SUM(H7:H10)</f>
        <v>11322</v>
      </c>
      <c r="I11" s="356">
        <f t="shared" si="2"/>
        <v>14169</v>
      </c>
      <c r="J11" s="357">
        <f t="shared" si="0"/>
        <v>125.145733969263</v>
      </c>
      <c r="K11" s="356">
        <f t="shared" si="2"/>
        <v>11390</v>
      </c>
    </row>
    <row r="12" ht="41.1" customHeight="1" spans="1:11">
      <c r="A12" s="148" t="s">
        <v>61</v>
      </c>
      <c r="B12" s="124"/>
      <c r="C12" s="124">
        <v>2914</v>
      </c>
      <c r="D12" s="471"/>
      <c r="E12" s="356"/>
      <c r="F12" s="475"/>
      <c r="G12" s="148" t="s">
        <v>71</v>
      </c>
      <c r="H12" s="146"/>
      <c r="I12" s="146">
        <v>1811</v>
      </c>
      <c r="J12" s="146"/>
      <c r="K12" s="466">
        <v>2705</v>
      </c>
    </row>
    <row r="13" ht="41.1" customHeight="1" spans="1:11">
      <c r="A13" s="148" t="s">
        <v>66</v>
      </c>
      <c r="B13" s="124">
        <v>2705</v>
      </c>
      <c r="C13" s="124">
        <v>2705</v>
      </c>
      <c r="D13" s="463">
        <f t="shared" si="1"/>
        <v>100</v>
      </c>
      <c r="E13" s="124">
        <v>1136</v>
      </c>
      <c r="F13" s="387"/>
      <c r="G13" s="151"/>
      <c r="H13" s="151"/>
      <c r="I13" s="151"/>
      <c r="J13" s="151"/>
      <c r="K13" s="151"/>
    </row>
    <row r="14" ht="41.1" customHeight="1" spans="1:11">
      <c r="A14" s="148"/>
      <c r="B14" s="124"/>
      <c r="C14" s="124"/>
      <c r="D14" s="471"/>
      <c r="E14" s="124"/>
      <c r="F14" s="387"/>
      <c r="G14" s="148"/>
      <c r="H14" s="146"/>
      <c r="I14" s="146"/>
      <c r="J14" s="146"/>
      <c r="K14" s="464"/>
    </row>
    <row r="15" ht="41.1" customHeight="1" spans="1:11">
      <c r="A15" s="465" t="s">
        <v>72</v>
      </c>
      <c r="B15" s="356">
        <f>SUM(B11:B13)</f>
        <v>11322.48</v>
      </c>
      <c r="C15" s="356">
        <f>SUM(C11:C14)</f>
        <v>15980</v>
      </c>
      <c r="D15" s="471">
        <f t="shared" si="1"/>
        <v>141.135157668638</v>
      </c>
      <c r="E15" s="356">
        <f>E11+E13</f>
        <v>14095</v>
      </c>
      <c r="F15" s="476"/>
      <c r="G15" s="465" t="s">
        <v>72</v>
      </c>
      <c r="H15" s="356">
        <f>SUM(H11:H14)</f>
        <v>11322</v>
      </c>
      <c r="I15" s="356">
        <f>SUM(I11:I14)</f>
        <v>15980</v>
      </c>
      <c r="J15" s="357">
        <f>I15/H15*100</f>
        <v>141.141141141141</v>
      </c>
      <c r="K15" s="356">
        <f>K11+K12</f>
        <v>14095</v>
      </c>
    </row>
  </sheetData>
  <mergeCells count="14">
    <mergeCell ref="A1:K1"/>
    <mergeCell ref="J2:K2"/>
    <mergeCell ref="A3:E3"/>
    <mergeCell ref="G3:K3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K4:K5"/>
  </mergeCells>
  <printOptions horizontalCentered="1"/>
  <pageMargins left="0.747916666666667" right="0.747916666666667" top="0.984027777777778" bottom="0.984027777777778" header="0.511805555555556" footer="0.511805555555556"/>
  <pageSetup paperSize="9" scale="8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5"/>
  <sheetViews>
    <sheetView workbookViewId="0">
      <selection activeCell="M21" sqref="M21"/>
    </sheetView>
  </sheetViews>
  <sheetFormatPr defaultColWidth="9" defaultRowHeight="13.5" outlineLevelCol="4"/>
  <cols>
    <col min="1" max="1" width="31.875" style="61" customWidth="1"/>
    <col min="2" max="5" width="14.25" style="61" customWidth="1"/>
    <col min="6" max="16384" width="9" style="61"/>
  </cols>
  <sheetData>
    <row r="1" ht="25.5" spans="1:5">
      <c r="A1" s="467" t="s">
        <v>637</v>
      </c>
      <c r="B1" s="467"/>
      <c r="C1" s="467"/>
      <c r="D1" s="467"/>
      <c r="E1" s="467"/>
    </row>
    <row r="2" ht="15.75" spans="1:5">
      <c r="A2" s="336"/>
      <c r="B2" s="336"/>
      <c r="C2" s="336"/>
      <c r="D2" s="455" t="s">
        <v>74</v>
      </c>
      <c r="E2" s="455"/>
    </row>
    <row r="3" ht="24" customHeight="1" spans="1:5">
      <c r="A3" s="461" t="s">
        <v>2</v>
      </c>
      <c r="B3" s="468"/>
      <c r="C3" s="468"/>
      <c r="D3" s="468"/>
      <c r="E3" s="469"/>
    </row>
    <row r="4" ht="24" customHeight="1" spans="1:5">
      <c r="A4" s="459" t="s">
        <v>76</v>
      </c>
      <c r="B4" s="343" t="s">
        <v>77</v>
      </c>
      <c r="C4" s="343" t="s">
        <v>79</v>
      </c>
      <c r="D4" s="343" t="s">
        <v>623</v>
      </c>
      <c r="E4" s="344" t="s">
        <v>556</v>
      </c>
    </row>
    <row r="5" ht="24" customHeight="1" spans="1:5">
      <c r="A5" s="459"/>
      <c r="B5" s="343"/>
      <c r="C5" s="343"/>
      <c r="D5" s="459"/>
      <c r="E5" s="459"/>
    </row>
    <row r="6" ht="24" customHeight="1" spans="1:5">
      <c r="A6" s="346">
        <v>1</v>
      </c>
      <c r="B6" s="346">
        <v>2</v>
      </c>
      <c r="C6" s="346">
        <v>3</v>
      </c>
      <c r="D6" s="346" t="s">
        <v>627</v>
      </c>
      <c r="E6" s="346">
        <v>5</v>
      </c>
    </row>
    <row r="7" ht="41.1" customHeight="1" spans="1:5">
      <c r="A7" s="148" t="s">
        <v>629</v>
      </c>
      <c r="B7" s="124">
        <v>8617.48</v>
      </c>
      <c r="C7" s="124">
        <v>10079</v>
      </c>
      <c r="D7" s="349">
        <f>C7/B7*100</f>
        <v>116.959946527291</v>
      </c>
      <c r="E7" s="124">
        <v>9854</v>
      </c>
    </row>
    <row r="8" ht="41.1" customHeight="1" spans="1:5">
      <c r="A8" s="148" t="s">
        <v>631</v>
      </c>
      <c r="B8" s="124"/>
      <c r="C8" s="124">
        <v>282</v>
      </c>
      <c r="D8" s="349"/>
      <c r="E8" s="124">
        <v>3105</v>
      </c>
    </row>
    <row r="9" ht="41.1" customHeight="1" spans="1:5">
      <c r="A9" s="148"/>
      <c r="B9" s="470"/>
      <c r="C9" s="124"/>
      <c r="D9" s="349"/>
      <c r="E9" s="124"/>
    </row>
    <row r="10" ht="41.1" customHeight="1" spans="1:5">
      <c r="A10" s="148"/>
      <c r="B10" s="124"/>
      <c r="C10" s="124"/>
      <c r="D10" s="463"/>
      <c r="E10" s="124"/>
    </row>
    <row r="11" ht="41.1" customHeight="1" spans="1:5">
      <c r="A11" s="465" t="s">
        <v>635</v>
      </c>
      <c r="B11" s="356">
        <f>SUM(B7:B10)</f>
        <v>8617.48</v>
      </c>
      <c r="C11" s="356">
        <f>SUM(C7:C10)</f>
        <v>10361</v>
      </c>
      <c r="D11" s="471">
        <f t="shared" ref="D11:D15" si="0">C11/B11*100</f>
        <v>120.232364914105</v>
      </c>
      <c r="E11" s="356">
        <f>E7+E8</f>
        <v>12959</v>
      </c>
    </row>
    <row r="12" ht="41.1" customHeight="1" spans="1:5">
      <c r="A12" s="148" t="s">
        <v>61</v>
      </c>
      <c r="B12" s="124"/>
      <c r="C12" s="124">
        <v>2914</v>
      </c>
      <c r="D12" s="471"/>
      <c r="E12" s="356"/>
    </row>
    <row r="13" ht="41.1" customHeight="1" spans="1:5">
      <c r="A13" s="148" t="s">
        <v>66</v>
      </c>
      <c r="B13" s="124">
        <v>2705</v>
      </c>
      <c r="C13" s="124">
        <v>2705</v>
      </c>
      <c r="D13" s="463">
        <f t="shared" si="0"/>
        <v>100</v>
      </c>
      <c r="E13" s="124">
        <v>1136</v>
      </c>
    </row>
    <row r="14" ht="41.1" customHeight="1" spans="1:5">
      <c r="A14" s="148"/>
      <c r="B14" s="124"/>
      <c r="C14" s="124"/>
      <c r="D14" s="471"/>
      <c r="E14" s="124"/>
    </row>
    <row r="15" ht="41.1" customHeight="1" spans="1:5">
      <c r="A15" s="465" t="s">
        <v>72</v>
      </c>
      <c r="B15" s="356">
        <f>SUM(B11:B13)</f>
        <v>11322.48</v>
      </c>
      <c r="C15" s="356">
        <f>SUM(C11:C14)</f>
        <v>15980</v>
      </c>
      <c r="D15" s="471">
        <f t="shared" si="0"/>
        <v>141.135157668638</v>
      </c>
      <c r="E15" s="356">
        <f>E11+E13</f>
        <v>14095</v>
      </c>
    </row>
  </sheetData>
  <mergeCells count="8">
    <mergeCell ref="A1:E1"/>
    <mergeCell ref="D2:E2"/>
    <mergeCell ref="A3:E3"/>
    <mergeCell ref="A4:A5"/>
    <mergeCell ref="B4:B5"/>
    <mergeCell ref="C4:C5"/>
    <mergeCell ref="D4:D5"/>
    <mergeCell ref="E4:E5"/>
  </mergeCells>
  <printOptions horizontalCentered="1"/>
  <pageMargins left="0.747916666666667" right="0.747916666666667" top="0.984027777777778" bottom="0.984027777777778" header="0.511805555555556" footer="0.511805555555556"/>
  <pageSetup paperSize="9" scale="96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4"/>
  <sheetViews>
    <sheetView workbookViewId="0">
      <selection activeCell="M21" sqref="M21"/>
    </sheetView>
  </sheetViews>
  <sheetFormatPr defaultColWidth="9" defaultRowHeight="13.5" outlineLevelCol="4"/>
  <cols>
    <col min="1" max="1" width="40.875" style="61" customWidth="1"/>
    <col min="2" max="3" width="9" style="61"/>
    <col min="4" max="4" width="10.875" style="61" customWidth="1"/>
    <col min="5" max="16384" width="9" style="61"/>
  </cols>
  <sheetData>
    <row r="1" ht="25.5" spans="1:5">
      <c r="A1" s="454" t="s">
        <v>638</v>
      </c>
      <c r="B1" s="454"/>
      <c r="C1" s="454"/>
      <c r="D1" s="454"/>
      <c r="E1" s="454"/>
    </row>
    <row r="2" ht="15.75" spans="1:5">
      <c r="A2" s="336"/>
      <c r="B2" s="336"/>
      <c r="C2" s="336"/>
      <c r="D2" s="455" t="s">
        <v>74</v>
      </c>
      <c r="E2" s="455"/>
    </row>
    <row r="3" ht="24" customHeight="1" spans="1:5">
      <c r="A3" s="456" t="s">
        <v>3</v>
      </c>
      <c r="B3" s="457"/>
      <c r="C3" s="457"/>
      <c r="D3" s="457"/>
      <c r="E3" s="458"/>
    </row>
    <row r="4" ht="24" customHeight="1" spans="1:5">
      <c r="A4" s="459" t="s">
        <v>76</v>
      </c>
      <c r="B4" s="342" t="s">
        <v>77</v>
      </c>
      <c r="C4" s="342" t="s">
        <v>79</v>
      </c>
      <c r="D4" s="460" t="s">
        <v>623</v>
      </c>
      <c r="E4" s="344" t="s">
        <v>556</v>
      </c>
    </row>
    <row r="5" ht="24" customHeight="1" spans="1:5">
      <c r="A5" s="459"/>
      <c r="B5" s="345"/>
      <c r="C5" s="345"/>
      <c r="D5" s="461"/>
      <c r="E5" s="459"/>
    </row>
    <row r="6" ht="24" customHeight="1" spans="1:5">
      <c r="A6" s="346">
        <v>6</v>
      </c>
      <c r="B6" s="346">
        <v>7</v>
      </c>
      <c r="C6" s="346">
        <v>8</v>
      </c>
      <c r="D6" s="346" t="s">
        <v>628</v>
      </c>
      <c r="E6" s="346">
        <v>5</v>
      </c>
    </row>
    <row r="7" ht="41.1" customHeight="1" spans="1:5">
      <c r="A7" s="462" t="s">
        <v>630</v>
      </c>
      <c r="B7" s="124">
        <v>5047</v>
      </c>
      <c r="C7" s="124">
        <v>4980</v>
      </c>
      <c r="D7" s="463">
        <f t="shared" ref="D7:D11" si="0">C7/B7*100</f>
        <v>98.672478700218</v>
      </c>
      <c r="E7" s="124">
        <v>5754</v>
      </c>
    </row>
    <row r="8" ht="41.1" customHeight="1" spans="1:5">
      <c r="A8" s="148" t="s">
        <v>632</v>
      </c>
      <c r="B8" s="124">
        <f>2178</f>
        <v>2178</v>
      </c>
      <c r="C8" s="124">
        <f>2178+2914</f>
        <v>5092</v>
      </c>
      <c r="D8" s="463">
        <f t="shared" si="0"/>
        <v>233.792470156107</v>
      </c>
      <c r="E8" s="124">
        <v>1895</v>
      </c>
    </row>
    <row r="9" ht="41.1" customHeight="1" spans="1:5">
      <c r="A9" s="148" t="s">
        <v>633</v>
      </c>
      <c r="B9" s="124">
        <v>700</v>
      </c>
      <c r="C9" s="124">
        <v>700</v>
      </c>
      <c r="D9" s="463">
        <f t="shared" si="0"/>
        <v>100</v>
      </c>
      <c r="E9" s="124">
        <v>533</v>
      </c>
    </row>
    <row r="10" ht="41.1" customHeight="1" spans="1:5">
      <c r="A10" s="148" t="s">
        <v>634</v>
      </c>
      <c r="B10" s="146">
        <v>3397</v>
      </c>
      <c r="C10" s="146">
        <v>3397</v>
      </c>
      <c r="D10" s="463">
        <f t="shared" si="0"/>
        <v>100</v>
      </c>
      <c r="E10" s="464">
        <v>3208</v>
      </c>
    </row>
    <row r="11" ht="41.1" customHeight="1" spans="1:5">
      <c r="A11" s="465" t="s">
        <v>636</v>
      </c>
      <c r="B11" s="356">
        <f>SUM(B7:B10)</f>
        <v>11322</v>
      </c>
      <c r="C11" s="356">
        <f>SUM(C7:C10)</f>
        <v>14169</v>
      </c>
      <c r="D11" s="357">
        <f t="shared" si="0"/>
        <v>125.145733969263</v>
      </c>
      <c r="E11" s="356">
        <f>SUM(E7:E10)</f>
        <v>11390</v>
      </c>
    </row>
    <row r="12" ht="41.1" customHeight="1" spans="1:5">
      <c r="A12" s="148" t="s">
        <v>71</v>
      </c>
      <c r="B12" s="146"/>
      <c r="C12" s="146">
        <v>1811</v>
      </c>
      <c r="D12" s="146"/>
      <c r="E12" s="466">
        <v>2705</v>
      </c>
    </row>
    <row r="13" ht="41.1" customHeight="1" spans="1:5">
      <c r="A13" s="148"/>
      <c r="B13" s="146"/>
      <c r="C13" s="146"/>
      <c r="D13" s="146"/>
      <c r="E13" s="464"/>
    </row>
    <row r="14" ht="41.1" customHeight="1" spans="1:5">
      <c r="A14" s="465" t="s">
        <v>72</v>
      </c>
      <c r="B14" s="356">
        <f>SUM(B11:B13)</f>
        <v>11322</v>
      </c>
      <c r="C14" s="356">
        <f>SUM(C11:C13)</f>
        <v>15980</v>
      </c>
      <c r="D14" s="357">
        <f>C14/B14*100</f>
        <v>141.141141141141</v>
      </c>
      <c r="E14" s="356">
        <f>E11+E12</f>
        <v>14095</v>
      </c>
    </row>
  </sheetData>
  <mergeCells count="7">
    <mergeCell ref="D2:E2"/>
    <mergeCell ref="A3:E3"/>
    <mergeCell ref="A4:A5"/>
    <mergeCell ref="B4:B5"/>
    <mergeCell ref="C4:C5"/>
    <mergeCell ref="D4:D5"/>
    <mergeCell ref="E4:E5"/>
  </mergeCells>
  <printOptions horizontalCentered="1"/>
  <pageMargins left="0.747916666666667" right="0.747916666666667" top="0.984027777777778" bottom="0.984027777777778" header="0.511805555555556" footer="0.511805555555556"/>
  <pageSetup paperSize="9" scale="96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O21" sqref="O21"/>
    </sheetView>
  </sheetViews>
  <sheetFormatPr defaultColWidth="9" defaultRowHeight="13.5" outlineLevelCol="4"/>
  <cols>
    <col min="1" max="2" width="14.25" style="61" customWidth="1"/>
    <col min="3" max="3" width="14.25" style="447" customWidth="1"/>
    <col min="4" max="4" width="19.5" style="61" customWidth="1"/>
    <col min="5" max="5" width="14.25" style="61" customWidth="1"/>
    <col min="6" max="16384" width="9" style="61"/>
  </cols>
  <sheetData>
    <row r="1" ht="24" spans="1:5">
      <c r="A1" s="128" t="s">
        <v>639</v>
      </c>
      <c r="B1" s="129"/>
      <c r="C1" s="448"/>
      <c r="D1" s="129"/>
      <c r="E1" s="129"/>
    </row>
    <row r="2" ht="14.25" spans="1:5">
      <c r="A2" s="130"/>
      <c r="B2" s="130"/>
      <c r="C2" s="449"/>
      <c r="D2" s="131"/>
      <c r="E2" s="111" t="s">
        <v>85</v>
      </c>
    </row>
    <row r="3" ht="28.5" customHeight="1" spans="1:5">
      <c r="A3" s="132" t="s">
        <v>86</v>
      </c>
      <c r="B3" s="133" t="s">
        <v>87</v>
      </c>
      <c r="C3" s="450"/>
      <c r="D3" s="132" t="s">
        <v>88</v>
      </c>
      <c r="E3" s="135" t="s">
        <v>89</v>
      </c>
    </row>
    <row r="4" ht="28.5" customHeight="1" spans="1:5">
      <c r="A4" s="136"/>
      <c r="B4" s="137" t="s">
        <v>90</v>
      </c>
      <c r="C4" s="451" t="s">
        <v>91</v>
      </c>
      <c r="D4" s="136"/>
      <c r="E4" s="138"/>
    </row>
    <row r="5" ht="28.5" customHeight="1" spans="1:5">
      <c r="A5" s="139" t="s">
        <v>92</v>
      </c>
      <c r="B5" s="140"/>
      <c r="C5" s="452"/>
      <c r="D5" s="141"/>
      <c r="E5" s="120">
        <f>E6+E9</f>
        <v>14169</v>
      </c>
    </row>
    <row r="6" ht="28.5" customHeight="1" spans="1:5">
      <c r="A6" s="121">
        <v>1</v>
      </c>
      <c r="B6" s="121">
        <v>507</v>
      </c>
      <c r="C6" s="125"/>
      <c r="D6" s="122" t="s">
        <v>149</v>
      </c>
      <c r="E6" s="123">
        <f>E8+E7</f>
        <v>10772</v>
      </c>
    </row>
    <row r="7" ht="28.5" customHeight="1" spans="1:5">
      <c r="A7" s="121">
        <v>2</v>
      </c>
      <c r="B7" s="121"/>
      <c r="C7" s="125" t="s">
        <v>94</v>
      </c>
      <c r="D7" s="122" t="s">
        <v>150</v>
      </c>
      <c r="E7" s="123">
        <v>2914</v>
      </c>
    </row>
    <row r="8" ht="28.5" customHeight="1" spans="1:5">
      <c r="A8" s="121">
        <v>3</v>
      </c>
      <c r="B8" s="121"/>
      <c r="C8" s="125" t="s">
        <v>100</v>
      </c>
      <c r="D8" s="122" t="s">
        <v>152</v>
      </c>
      <c r="E8" s="123">
        <v>7858</v>
      </c>
    </row>
    <row r="9" ht="28.5" customHeight="1" spans="1:5">
      <c r="A9" s="121">
        <v>4</v>
      </c>
      <c r="B9" s="142">
        <v>599</v>
      </c>
      <c r="C9" s="453"/>
      <c r="D9" s="143" t="s">
        <v>156</v>
      </c>
      <c r="E9" s="146">
        <v>3397</v>
      </c>
    </row>
    <row r="10" ht="28.5" customHeight="1" spans="1:5">
      <c r="A10" s="121">
        <v>5</v>
      </c>
      <c r="B10" s="142"/>
      <c r="C10" s="453" t="s">
        <v>100</v>
      </c>
      <c r="D10" s="143" t="s">
        <v>156</v>
      </c>
      <c r="E10" s="146">
        <v>3397</v>
      </c>
    </row>
  </sheetData>
  <mergeCells count="6">
    <mergeCell ref="A1:E1"/>
    <mergeCell ref="B3:C3"/>
    <mergeCell ref="A5:D5"/>
    <mergeCell ref="A3:A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5"/>
  <sheetViews>
    <sheetView workbookViewId="0">
      <selection activeCell="M21" sqref="M21"/>
    </sheetView>
  </sheetViews>
  <sheetFormatPr defaultColWidth="9" defaultRowHeight="13.5" outlineLevelCol="5"/>
  <cols>
    <col min="1" max="1" width="11.375" style="61" customWidth="1"/>
    <col min="2" max="4" width="10.375" style="61" customWidth="1"/>
    <col min="5" max="5" width="36.75" style="61" customWidth="1"/>
    <col min="6" max="6" width="17.375" style="61" customWidth="1"/>
    <col min="7" max="16384" width="9" style="61"/>
  </cols>
  <sheetData>
    <row r="1" ht="24" spans="1:6">
      <c r="A1" s="107" t="s">
        <v>640</v>
      </c>
      <c r="B1" s="107"/>
      <c r="C1" s="107"/>
      <c r="D1" s="107"/>
      <c r="E1" s="107"/>
      <c r="F1" s="107"/>
    </row>
    <row r="2" ht="14.25" spans="1:6">
      <c r="A2" s="108"/>
      <c r="B2" s="109" t="s">
        <v>158</v>
      </c>
      <c r="C2" s="109" t="s">
        <v>158</v>
      </c>
      <c r="D2" s="109" t="s">
        <v>158</v>
      </c>
      <c r="E2" s="110" t="s">
        <v>158</v>
      </c>
      <c r="F2" s="111" t="s">
        <v>85</v>
      </c>
    </row>
    <row r="3" ht="30" customHeight="1" spans="1:6">
      <c r="A3" s="112" t="s">
        <v>86</v>
      </c>
      <c r="B3" s="113" t="s">
        <v>87</v>
      </c>
      <c r="C3" s="114"/>
      <c r="D3" s="115"/>
      <c r="E3" s="116" t="s">
        <v>88</v>
      </c>
      <c r="F3" s="112" t="s">
        <v>89</v>
      </c>
    </row>
    <row r="4" ht="30" customHeight="1" spans="1:6">
      <c r="A4" s="117"/>
      <c r="B4" s="117" t="s">
        <v>90</v>
      </c>
      <c r="C4" s="117" t="s">
        <v>91</v>
      </c>
      <c r="D4" s="117" t="s">
        <v>576</v>
      </c>
      <c r="E4" s="118"/>
      <c r="F4" s="117"/>
    </row>
    <row r="5" ht="30" customHeight="1" spans="1:6">
      <c r="A5" s="119" t="s">
        <v>92</v>
      </c>
      <c r="B5" s="119"/>
      <c r="C5" s="119"/>
      <c r="D5" s="119"/>
      <c r="E5" s="119"/>
      <c r="F5" s="120">
        <f>F6+F13</f>
        <v>14169</v>
      </c>
    </row>
    <row r="6" ht="30" customHeight="1" spans="1:6">
      <c r="A6" s="121" t="s">
        <v>578</v>
      </c>
      <c r="B6" s="121">
        <v>223</v>
      </c>
      <c r="C6" s="121"/>
      <c r="D6" s="121"/>
      <c r="E6" s="122" t="s">
        <v>641</v>
      </c>
      <c r="F6" s="123">
        <f>F7+F9+F11</f>
        <v>10772</v>
      </c>
    </row>
    <row r="7" ht="30" customHeight="1" spans="1:6">
      <c r="A7" s="121" t="s">
        <v>580</v>
      </c>
      <c r="B7" s="121"/>
      <c r="C7" s="575" t="s">
        <v>94</v>
      </c>
      <c r="D7" s="121"/>
      <c r="E7" s="122" t="s">
        <v>642</v>
      </c>
      <c r="F7" s="124">
        <f>F8</f>
        <v>5092</v>
      </c>
    </row>
    <row r="8" ht="30" customHeight="1" spans="1:6">
      <c r="A8" s="121" t="s">
        <v>583</v>
      </c>
      <c r="B8" s="121"/>
      <c r="C8" s="121"/>
      <c r="D8" s="121">
        <v>99</v>
      </c>
      <c r="E8" s="122" t="s">
        <v>643</v>
      </c>
      <c r="F8" s="124">
        <f>2178+2914</f>
        <v>5092</v>
      </c>
    </row>
    <row r="9" ht="30" customHeight="1" spans="1:6">
      <c r="A9" s="121" t="s">
        <v>585</v>
      </c>
      <c r="B9" s="121"/>
      <c r="C9" s="121" t="s">
        <v>96</v>
      </c>
      <c r="D9" s="121"/>
      <c r="E9" s="122" t="s">
        <v>644</v>
      </c>
      <c r="F9" s="124">
        <v>4980</v>
      </c>
    </row>
    <row r="10" ht="30" customHeight="1" spans="1:6">
      <c r="A10" s="121" t="s">
        <v>586</v>
      </c>
      <c r="B10" s="121"/>
      <c r="C10" s="121"/>
      <c r="D10" s="121" t="s">
        <v>94</v>
      </c>
      <c r="E10" s="122" t="s">
        <v>645</v>
      </c>
      <c r="F10" s="124">
        <v>4980</v>
      </c>
    </row>
    <row r="11" ht="30" customHeight="1" spans="1:6">
      <c r="A11" s="121" t="s">
        <v>588</v>
      </c>
      <c r="B11" s="121"/>
      <c r="C11" s="121" t="s">
        <v>100</v>
      </c>
      <c r="D11" s="121"/>
      <c r="E11" s="122" t="s">
        <v>646</v>
      </c>
      <c r="F11" s="123">
        <v>700</v>
      </c>
    </row>
    <row r="12" ht="30" customHeight="1" spans="1:6">
      <c r="A12" s="121" t="s">
        <v>590</v>
      </c>
      <c r="B12" s="121"/>
      <c r="C12" s="121"/>
      <c r="D12" s="121" t="s">
        <v>94</v>
      </c>
      <c r="E12" s="122" t="s">
        <v>646</v>
      </c>
      <c r="F12" s="123">
        <v>700</v>
      </c>
    </row>
    <row r="13" ht="30" customHeight="1" spans="1:6">
      <c r="A13" s="121" t="s">
        <v>592</v>
      </c>
      <c r="B13" s="126">
        <v>230</v>
      </c>
      <c r="C13" s="126"/>
      <c r="D13" s="126"/>
      <c r="E13" s="127" t="s">
        <v>619</v>
      </c>
      <c r="F13" s="146">
        <v>3397</v>
      </c>
    </row>
    <row r="14" ht="30" customHeight="1" spans="1:6">
      <c r="A14" s="121" t="s">
        <v>594</v>
      </c>
      <c r="B14" s="126"/>
      <c r="C14" s="126" t="s">
        <v>106</v>
      </c>
      <c r="D14" s="126"/>
      <c r="E14" s="127" t="s">
        <v>647</v>
      </c>
      <c r="F14" s="146">
        <v>3397</v>
      </c>
    </row>
    <row r="15" ht="30" customHeight="1" spans="1:6">
      <c r="A15" s="121" t="s">
        <v>194</v>
      </c>
      <c r="B15" s="126"/>
      <c r="C15" s="126"/>
      <c r="D15" s="126" t="s">
        <v>98</v>
      </c>
      <c r="E15" s="127" t="s">
        <v>648</v>
      </c>
      <c r="F15" s="146">
        <v>3397</v>
      </c>
    </row>
  </sheetData>
  <mergeCells count="6">
    <mergeCell ref="A1:F1"/>
    <mergeCell ref="B3:D3"/>
    <mergeCell ref="A5:E5"/>
    <mergeCell ref="A3:A4"/>
    <mergeCell ref="E3:E4"/>
    <mergeCell ref="F3:F4"/>
  </mergeCells>
  <pageMargins left="0.699305555555556" right="0.699305555555556" top="0.75" bottom="0.75" header="0.3" footer="0.3"/>
  <pageSetup paperSize="9" scale="92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4"/>
  <sheetViews>
    <sheetView workbookViewId="0">
      <selection activeCell="G24" sqref="G24"/>
    </sheetView>
  </sheetViews>
  <sheetFormatPr defaultColWidth="9" defaultRowHeight="13.5"/>
  <cols>
    <col min="1" max="1" width="27.5" style="61" customWidth="1"/>
    <col min="2" max="5" width="11.125" style="61" customWidth="1"/>
    <col min="6" max="6" width="1.25" style="61" customWidth="1"/>
    <col min="7" max="7" width="28.5" style="61" customWidth="1"/>
    <col min="8" max="11" width="10.5" style="61" customWidth="1"/>
    <col min="12" max="16384" width="9" style="61"/>
  </cols>
  <sheetData>
    <row r="1" ht="32.1" customHeight="1" spans="1:11">
      <c r="A1" s="62" t="s">
        <v>649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ht="15.75" spans="1:11">
      <c r="A2" s="63"/>
      <c r="B2" s="63"/>
      <c r="C2" s="63"/>
      <c r="D2" s="63"/>
      <c r="E2" s="63"/>
      <c r="F2" s="63"/>
      <c r="G2" s="63"/>
      <c r="H2" s="63"/>
      <c r="I2" s="446"/>
      <c r="J2" s="436" t="s">
        <v>74</v>
      </c>
      <c r="K2" s="436"/>
    </row>
    <row r="3" ht="21" customHeight="1" spans="1:11">
      <c r="A3" s="87" t="s">
        <v>2</v>
      </c>
      <c r="B3" s="88"/>
      <c r="C3" s="88"/>
      <c r="D3" s="88"/>
      <c r="E3" s="88"/>
      <c r="F3" s="66"/>
      <c r="G3" s="439" t="s">
        <v>3</v>
      </c>
      <c r="H3" s="65"/>
      <c r="I3" s="65"/>
      <c r="J3" s="65"/>
      <c r="K3" s="65"/>
    </row>
    <row r="4" ht="21" customHeight="1" spans="1:11">
      <c r="A4" s="66" t="s">
        <v>76</v>
      </c>
      <c r="B4" s="67" t="s">
        <v>77</v>
      </c>
      <c r="C4" s="67" t="s">
        <v>79</v>
      </c>
      <c r="D4" s="431" t="s">
        <v>626</v>
      </c>
      <c r="E4" s="440" t="s">
        <v>556</v>
      </c>
      <c r="F4" s="66"/>
      <c r="G4" s="89" t="s">
        <v>76</v>
      </c>
      <c r="H4" s="67" t="s">
        <v>77</v>
      </c>
      <c r="I4" s="67" t="s">
        <v>79</v>
      </c>
      <c r="J4" s="431" t="s">
        <v>626</v>
      </c>
      <c r="K4" s="69" t="s">
        <v>556</v>
      </c>
    </row>
    <row r="5" ht="21" customHeight="1" spans="1:11">
      <c r="A5" s="66"/>
      <c r="B5" s="70"/>
      <c r="C5" s="70"/>
      <c r="D5" s="437"/>
      <c r="E5" s="87"/>
      <c r="F5" s="66"/>
      <c r="G5" s="89"/>
      <c r="H5" s="70"/>
      <c r="I5" s="70"/>
      <c r="J5" s="437"/>
      <c r="K5" s="66"/>
    </row>
    <row r="6" ht="32" customHeight="1" spans="1:11">
      <c r="A6" s="71">
        <v>1</v>
      </c>
      <c r="B6" s="71">
        <v>2</v>
      </c>
      <c r="C6" s="71">
        <v>3</v>
      </c>
      <c r="D6" s="438" t="s">
        <v>627</v>
      </c>
      <c r="E6" s="90">
        <v>5</v>
      </c>
      <c r="F6" s="66"/>
      <c r="G6" s="441">
        <v>6</v>
      </c>
      <c r="H6" s="71">
        <v>7</v>
      </c>
      <c r="I6" s="71">
        <v>8</v>
      </c>
      <c r="J6" s="71" t="s">
        <v>628</v>
      </c>
      <c r="K6" s="71">
        <v>10</v>
      </c>
    </row>
    <row r="7" ht="32" customHeight="1" spans="1:11">
      <c r="A7" s="75" t="s">
        <v>650</v>
      </c>
      <c r="B7" s="74">
        <v>3321.80968</v>
      </c>
      <c r="C7" s="74">
        <v>2833.71470509091</v>
      </c>
      <c r="D7" s="78">
        <f t="shared" ref="D7:D10" si="0">C7/B7*100</f>
        <v>85.3063534058613</v>
      </c>
      <c r="E7" s="442">
        <v>3516.600553</v>
      </c>
      <c r="F7" s="66"/>
      <c r="G7" s="443" t="s">
        <v>651</v>
      </c>
      <c r="H7" s="74">
        <v>48330.06008</v>
      </c>
      <c r="I7" s="74">
        <v>46567.10741</v>
      </c>
      <c r="J7" s="78">
        <f t="shared" ref="J7:J9" si="1">I7/H7*100</f>
        <v>96.3522646835493</v>
      </c>
      <c r="K7" s="84">
        <v>42790.412632</v>
      </c>
    </row>
    <row r="8" ht="32" customHeight="1" spans="1:11">
      <c r="A8" s="75" t="s">
        <v>652</v>
      </c>
      <c r="B8" s="74">
        <v>2891</v>
      </c>
      <c r="C8" s="74">
        <f>4103.738283-1213.53651</f>
        <v>2890.201773</v>
      </c>
      <c r="D8" s="78">
        <f t="shared" si="0"/>
        <v>99.9723892424767</v>
      </c>
      <c r="E8" s="442">
        <v>560.38491</v>
      </c>
      <c r="F8" s="66"/>
      <c r="G8" s="77" t="s">
        <v>653</v>
      </c>
      <c r="H8" s="74">
        <v>400</v>
      </c>
      <c r="I8" s="74">
        <v>334.95821</v>
      </c>
      <c r="J8" s="78">
        <f t="shared" si="1"/>
        <v>83.7395525</v>
      </c>
      <c r="K8" s="74">
        <v>292.887863</v>
      </c>
    </row>
    <row r="9" ht="32" customHeight="1" spans="1:11">
      <c r="A9" s="75" t="s">
        <v>654</v>
      </c>
      <c r="B9" s="74">
        <v>40738.242</v>
      </c>
      <c r="C9" s="74">
        <v>40792.562</v>
      </c>
      <c r="D9" s="78">
        <f t="shared" si="0"/>
        <v>100.133339087141</v>
      </c>
      <c r="E9" s="442">
        <v>38502.005</v>
      </c>
      <c r="F9" s="66"/>
      <c r="G9" s="77" t="s">
        <v>545</v>
      </c>
      <c r="H9" s="74">
        <v>150</v>
      </c>
      <c r="I9" s="74">
        <v>115.319687</v>
      </c>
      <c r="J9" s="78">
        <f t="shared" si="1"/>
        <v>76.8797913333333</v>
      </c>
      <c r="K9" s="78">
        <v>60.35475</v>
      </c>
    </row>
    <row r="10" ht="32" customHeight="1" spans="1:11">
      <c r="A10" s="75" t="s">
        <v>655</v>
      </c>
      <c r="B10" s="74">
        <v>600</v>
      </c>
      <c r="C10" s="74">
        <v>992.731328</v>
      </c>
      <c r="D10" s="78">
        <f t="shared" si="0"/>
        <v>165.455221333333</v>
      </c>
      <c r="E10" s="442">
        <v>1078.061675</v>
      </c>
      <c r="F10" s="66"/>
      <c r="G10" s="77"/>
      <c r="H10" s="74"/>
      <c r="I10" s="74"/>
      <c r="J10" s="78"/>
      <c r="K10" s="78"/>
    </row>
    <row r="11" ht="32" customHeight="1" spans="1:11">
      <c r="A11" s="75" t="s">
        <v>656</v>
      </c>
      <c r="B11" s="74"/>
      <c r="C11" s="74">
        <v>25.499364</v>
      </c>
      <c r="D11" s="78"/>
      <c r="E11" s="442">
        <v>138.983145</v>
      </c>
      <c r="F11" s="66"/>
      <c r="G11" s="77"/>
      <c r="H11" s="74"/>
      <c r="I11" s="74"/>
      <c r="J11" s="78"/>
      <c r="K11" s="78"/>
    </row>
    <row r="12" ht="32" customHeight="1" spans="1:11">
      <c r="A12" s="80" t="s">
        <v>657</v>
      </c>
      <c r="B12" s="81">
        <f>SUM(B7:B10)</f>
        <v>47551.05168</v>
      </c>
      <c r="C12" s="81">
        <f>SUM(C7:C11)</f>
        <v>47534.7091700909</v>
      </c>
      <c r="D12" s="91">
        <f>C12/B12*100</f>
        <v>99.965631654124</v>
      </c>
      <c r="E12" s="94">
        <f>SUM(E7:E11)</f>
        <v>43796.035283</v>
      </c>
      <c r="F12" s="66"/>
      <c r="G12" s="444" t="s">
        <v>658</v>
      </c>
      <c r="H12" s="81">
        <f t="shared" ref="H12:K12" si="2">SUM(H7:H10)</f>
        <v>48880.06008</v>
      </c>
      <c r="I12" s="81">
        <f t="shared" si="2"/>
        <v>47017.385307</v>
      </c>
      <c r="J12" s="91">
        <f>I12/H12*100</f>
        <v>96.1892952464636</v>
      </c>
      <c r="K12" s="81">
        <f t="shared" si="2"/>
        <v>43143.655245</v>
      </c>
    </row>
    <row r="13" ht="32" customHeight="1" spans="1:11">
      <c r="A13" s="75" t="s">
        <v>659</v>
      </c>
      <c r="B13" s="74">
        <f>48880-47551</f>
        <v>1329</v>
      </c>
      <c r="C13" s="74"/>
      <c r="D13" s="78"/>
      <c r="E13" s="442"/>
      <c r="F13" s="66"/>
      <c r="G13" s="445" t="s">
        <v>71</v>
      </c>
      <c r="H13" s="74"/>
      <c r="I13" s="74">
        <v>518</v>
      </c>
      <c r="J13" s="78"/>
      <c r="K13" s="84">
        <f>43796-43144</f>
        <v>652</v>
      </c>
    </row>
    <row r="14" ht="32" customHeight="1" spans="1:11">
      <c r="A14" s="80" t="s">
        <v>72</v>
      </c>
      <c r="B14" s="81">
        <f>SUM(B12:B13)</f>
        <v>48880.05168</v>
      </c>
      <c r="C14" s="81">
        <f t="shared" ref="C14:I14" si="3">SUM(C12:C13)</f>
        <v>47534.7091700909</v>
      </c>
      <c r="D14" s="91">
        <f>C14/B14*100</f>
        <v>97.2476655329324</v>
      </c>
      <c r="E14" s="94">
        <f t="shared" si="3"/>
        <v>43796.035283</v>
      </c>
      <c r="F14" s="66"/>
      <c r="G14" s="444" t="s">
        <v>72</v>
      </c>
      <c r="H14" s="81">
        <f t="shared" si="3"/>
        <v>48880.06008</v>
      </c>
      <c r="I14" s="81">
        <f t="shared" si="3"/>
        <v>47535.385307</v>
      </c>
      <c r="J14" s="91">
        <f>I14/H14*100</f>
        <v>97.2490320781128</v>
      </c>
      <c r="K14" s="81">
        <f>SUM(K12:K13)</f>
        <v>43795.655245</v>
      </c>
    </row>
  </sheetData>
  <mergeCells count="15">
    <mergeCell ref="A1:K1"/>
    <mergeCell ref="J2:K2"/>
    <mergeCell ref="A3:E3"/>
    <mergeCell ref="G3:K3"/>
    <mergeCell ref="A4:A5"/>
    <mergeCell ref="B4:B5"/>
    <mergeCell ref="C4:C5"/>
    <mergeCell ref="D4:D5"/>
    <mergeCell ref="E4:E5"/>
    <mergeCell ref="F3:F14"/>
    <mergeCell ref="G4:G5"/>
    <mergeCell ref="H4:H5"/>
    <mergeCell ref="I4:I5"/>
    <mergeCell ref="J4:J5"/>
    <mergeCell ref="K4:K5"/>
  </mergeCells>
  <printOptions horizontalCentered="1"/>
  <pageMargins left="0.747916666666667" right="0.747916666666667" top="0.984027777777778" bottom="0.984027777777778" header="0.511805555555556" footer="0.511805555555556"/>
  <pageSetup paperSize="9" scale="92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4"/>
  <sheetViews>
    <sheetView workbookViewId="0">
      <selection activeCell="J23" sqref="J23"/>
    </sheetView>
  </sheetViews>
  <sheetFormatPr defaultColWidth="9" defaultRowHeight="13.5" outlineLevelCol="4"/>
  <cols>
    <col min="1" max="1" width="27.5" style="61" customWidth="1"/>
    <col min="2" max="5" width="14.75" style="61" customWidth="1"/>
    <col min="6" max="16384" width="9" style="61"/>
  </cols>
  <sheetData>
    <row r="1" ht="32.1" customHeight="1" spans="1:5">
      <c r="A1" s="62" t="s">
        <v>660</v>
      </c>
      <c r="B1" s="62"/>
      <c r="C1" s="62"/>
      <c r="D1" s="62"/>
      <c r="E1" s="62"/>
    </row>
    <row r="2" ht="15.75" spans="1:5">
      <c r="A2" s="63"/>
      <c r="B2" s="63"/>
      <c r="C2" s="63"/>
      <c r="D2" s="436" t="s">
        <v>74</v>
      </c>
      <c r="E2" s="436"/>
    </row>
    <row r="3" ht="21" customHeight="1" spans="1:5">
      <c r="A3" s="87" t="s">
        <v>2</v>
      </c>
      <c r="B3" s="88"/>
      <c r="C3" s="88"/>
      <c r="D3" s="88"/>
      <c r="E3" s="89"/>
    </row>
    <row r="4" ht="21" customHeight="1" spans="1:5">
      <c r="A4" s="66" t="s">
        <v>76</v>
      </c>
      <c r="B4" s="67" t="s">
        <v>77</v>
      </c>
      <c r="C4" s="67" t="s">
        <v>79</v>
      </c>
      <c r="D4" s="431" t="s">
        <v>626</v>
      </c>
      <c r="E4" s="69" t="s">
        <v>556</v>
      </c>
    </row>
    <row r="5" ht="21" customHeight="1" spans="1:5">
      <c r="A5" s="66"/>
      <c r="B5" s="70"/>
      <c r="C5" s="70"/>
      <c r="D5" s="437"/>
      <c r="E5" s="66"/>
    </row>
    <row r="6" ht="27" customHeight="1" spans="1:5">
      <c r="A6" s="71">
        <v>1</v>
      </c>
      <c r="B6" s="71">
        <v>2</v>
      </c>
      <c r="C6" s="71">
        <v>3</v>
      </c>
      <c r="D6" s="438" t="s">
        <v>627</v>
      </c>
      <c r="E6" s="71">
        <v>5</v>
      </c>
    </row>
    <row r="7" ht="27" customHeight="1" spans="1:5">
      <c r="A7" s="75" t="s">
        <v>650</v>
      </c>
      <c r="B7" s="74">
        <v>3321.80968</v>
      </c>
      <c r="C7" s="74">
        <v>2833.71470509091</v>
      </c>
      <c r="D7" s="78">
        <f t="shared" ref="D7:D10" si="0">C7/B7*100</f>
        <v>85.3063534058613</v>
      </c>
      <c r="E7" s="74">
        <v>3516.600553</v>
      </c>
    </row>
    <row r="8" ht="27" customHeight="1" spans="1:5">
      <c r="A8" s="75" t="s">
        <v>652</v>
      </c>
      <c r="B8" s="74">
        <v>2891</v>
      </c>
      <c r="C8" s="74">
        <v>2890.201773</v>
      </c>
      <c r="D8" s="78">
        <f t="shared" si="0"/>
        <v>99.9723892424767</v>
      </c>
      <c r="E8" s="74">
        <v>560.38491</v>
      </c>
    </row>
    <row r="9" ht="27" customHeight="1" spans="1:5">
      <c r="A9" s="75" t="s">
        <v>654</v>
      </c>
      <c r="B9" s="74">
        <v>40738.242</v>
      </c>
      <c r="C9" s="74">
        <v>40792.562</v>
      </c>
      <c r="D9" s="78">
        <f t="shared" si="0"/>
        <v>100.133339087141</v>
      </c>
      <c r="E9" s="74">
        <v>38502.005</v>
      </c>
    </row>
    <row r="10" ht="27" customHeight="1" spans="1:5">
      <c r="A10" s="75" t="s">
        <v>655</v>
      </c>
      <c r="B10" s="74">
        <v>600</v>
      </c>
      <c r="C10" s="74">
        <v>992.731328</v>
      </c>
      <c r="D10" s="78">
        <f t="shared" si="0"/>
        <v>165.455221333333</v>
      </c>
      <c r="E10" s="74">
        <v>1078.061675</v>
      </c>
    </row>
    <row r="11" ht="27" customHeight="1" spans="1:5">
      <c r="A11" s="75" t="s">
        <v>656</v>
      </c>
      <c r="B11" s="74"/>
      <c r="C11" s="74">
        <v>25.499364</v>
      </c>
      <c r="D11" s="78"/>
      <c r="E11" s="74">
        <v>138.983145</v>
      </c>
    </row>
    <row r="12" ht="27" customHeight="1" spans="1:5">
      <c r="A12" s="80" t="s">
        <v>657</v>
      </c>
      <c r="B12" s="81">
        <f>SUM(B7:B10)</f>
        <v>47551.05168</v>
      </c>
      <c r="C12" s="81">
        <f>SUM(C7:C11)</f>
        <v>47534.7091700909</v>
      </c>
      <c r="D12" s="91">
        <f>C12/B12*100</f>
        <v>99.965631654124</v>
      </c>
      <c r="E12" s="81">
        <f>SUM(E7:E11)</f>
        <v>43796.035283</v>
      </c>
    </row>
    <row r="13" ht="27" customHeight="1" spans="1:5">
      <c r="A13" s="75" t="s">
        <v>659</v>
      </c>
      <c r="B13" s="74">
        <f>48880-47551</f>
        <v>1329</v>
      </c>
      <c r="C13" s="74"/>
      <c r="D13" s="78"/>
      <c r="E13" s="74"/>
    </row>
    <row r="14" ht="27" customHeight="1" spans="1:5">
      <c r="A14" s="80" t="s">
        <v>72</v>
      </c>
      <c r="B14" s="81">
        <f>SUM(B12:B13)</f>
        <v>48880.05168</v>
      </c>
      <c r="C14" s="81">
        <f>SUM(C12:C13)</f>
        <v>47534.7091700909</v>
      </c>
      <c r="D14" s="91">
        <f>C14/B14*100</f>
        <v>97.2476655329324</v>
      </c>
      <c r="E14" s="81">
        <f>SUM(E12:E13)</f>
        <v>43796.035283</v>
      </c>
    </row>
  </sheetData>
  <mergeCells count="8">
    <mergeCell ref="A1:E1"/>
    <mergeCell ref="D2:E2"/>
    <mergeCell ref="A3:E3"/>
    <mergeCell ref="A4:A5"/>
    <mergeCell ref="B4:B5"/>
    <mergeCell ref="C4:C5"/>
    <mergeCell ref="D4:D5"/>
    <mergeCell ref="E4:E5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4"/>
  <sheetViews>
    <sheetView workbookViewId="0">
      <selection activeCell="J11" sqref="J11"/>
    </sheetView>
  </sheetViews>
  <sheetFormatPr defaultColWidth="9" defaultRowHeight="15" outlineLevelCol="4"/>
  <cols>
    <col min="1" max="1" width="28.5" style="426" customWidth="1"/>
    <col min="2" max="5" width="16.75" style="426" customWidth="1"/>
    <col min="6" max="16384" width="9" style="426"/>
  </cols>
  <sheetData>
    <row r="1" ht="32.1" customHeight="1" spans="1:5">
      <c r="A1" s="427" t="s">
        <v>661</v>
      </c>
      <c r="B1" s="427"/>
      <c r="C1" s="427"/>
      <c r="D1" s="427"/>
      <c r="E1" s="427"/>
    </row>
    <row r="2" ht="15.75" spans="1:5">
      <c r="A2" s="63"/>
      <c r="B2" s="63"/>
      <c r="C2" s="428"/>
      <c r="D2" s="429" t="s">
        <v>538</v>
      </c>
      <c r="E2" s="429"/>
    </row>
    <row r="3" ht="21" customHeight="1" spans="1:5">
      <c r="A3" s="65" t="s">
        <v>3</v>
      </c>
      <c r="B3" s="65"/>
      <c r="C3" s="65"/>
      <c r="D3" s="65"/>
      <c r="E3" s="65"/>
    </row>
    <row r="4" ht="21" customHeight="1" spans="1:5">
      <c r="A4" s="430" t="s">
        <v>4</v>
      </c>
      <c r="B4" s="67" t="s">
        <v>5</v>
      </c>
      <c r="C4" s="67" t="s">
        <v>7</v>
      </c>
      <c r="D4" s="431" t="s">
        <v>626</v>
      </c>
      <c r="E4" s="68" t="s">
        <v>9</v>
      </c>
    </row>
    <row r="5" ht="21" customHeight="1" spans="1:5">
      <c r="A5" s="66"/>
      <c r="B5" s="70"/>
      <c r="C5" s="70"/>
      <c r="D5" s="70"/>
      <c r="E5" s="66"/>
    </row>
    <row r="6" ht="27" customHeight="1" spans="1:5">
      <c r="A6" s="71">
        <v>6</v>
      </c>
      <c r="B6" s="71">
        <v>7</v>
      </c>
      <c r="C6" s="71">
        <v>8</v>
      </c>
      <c r="D6" s="71" t="s">
        <v>628</v>
      </c>
      <c r="E6" s="71">
        <v>10</v>
      </c>
    </row>
    <row r="7" ht="27" customHeight="1" spans="1:5">
      <c r="A7" s="432" t="s">
        <v>651</v>
      </c>
      <c r="B7" s="74">
        <v>48330.06008</v>
      </c>
      <c r="C7" s="74">
        <v>46567.10741</v>
      </c>
      <c r="D7" s="78">
        <f t="shared" ref="D7:D9" si="0">C7/B7*100</f>
        <v>96.3522646835493</v>
      </c>
      <c r="E7" s="84">
        <v>42790.412632</v>
      </c>
    </row>
    <row r="8" ht="27" customHeight="1" spans="1:5">
      <c r="A8" s="433" t="s">
        <v>653</v>
      </c>
      <c r="B8" s="74">
        <v>400</v>
      </c>
      <c r="C8" s="74">
        <v>334.95821</v>
      </c>
      <c r="D8" s="78">
        <f t="shared" si="0"/>
        <v>83.7395525</v>
      </c>
      <c r="E8" s="74">
        <v>292.887863</v>
      </c>
    </row>
    <row r="9" ht="27" customHeight="1" spans="1:5">
      <c r="A9" s="433" t="s">
        <v>545</v>
      </c>
      <c r="B9" s="74">
        <v>150</v>
      </c>
      <c r="C9" s="74">
        <v>115.319687</v>
      </c>
      <c r="D9" s="78">
        <f t="shared" si="0"/>
        <v>76.8797913333333</v>
      </c>
      <c r="E9" s="78">
        <v>60.35475</v>
      </c>
    </row>
    <row r="10" ht="27" customHeight="1" spans="1:5">
      <c r="A10" s="74"/>
      <c r="B10" s="74"/>
      <c r="C10" s="74"/>
      <c r="D10" s="78"/>
      <c r="E10" s="78"/>
    </row>
    <row r="11" ht="27" customHeight="1" spans="1:5">
      <c r="A11" s="433"/>
      <c r="B11" s="74"/>
      <c r="C11" s="74"/>
      <c r="D11" s="78"/>
      <c r="E11" s="78"/>
    </row>
    <row r="12" ht="27" customHeight="1" spans="1:5">
      <c r="A12" s="434" t="s">
        <v>662</v>
      </c>
      <c r="B12" s="81">
        <f>SUM(B7:B10)</f>
        <v>48880.06008</v>
      </c>
      <c r="C12" s="81">
        <f>SUM(C7:C10)</f>
        <v>47017.385307</v>
      </c>
      <c r="D12" s="91">
        <f>C12/B12*100</f>
        <v>96.1892952464636</v>
      </c>
      <c r="E12" s="81">
        <f>SUM(E7:E10)</f>
        <v>43143.655245</v>
      </c>
    </row>
    <row r="13" ht="27" customHeight="1" spans="1:5">
      <c r="A13" s="435" t="s">
        <v>71</v>
      </c>
      <c r="B13" s="74"/>
      <c r="C13" s="74">
        <v>518</v>
      </c>
      <c r="D13" s="78"/>
      <c r="E13" s="84">
        <f>43796-43144</f>
        <v>652</v>
      </c>
    </row>
    <row r="14" ht="27" customHeight="1" spans="1:5">
      <c r="A14" s="434" t="s">
        <v>663</v>
      </c>
      <c r="B14" s="81">
        <f>SUM(B12:B13)</f>
        <v>48880.06008</v>
      </c>
      <c r="C14" s="81">
        <f>SUM(C12:C13)</f>
        <v>47535.385307</v>
      </c>
      <c r="D14" s="91">
        <f>C14/B14*100</f>
        <v>97.2490320781128</v>
      </c>
      <c r="E14" s="81">
        <f>SUM(E12:E13)</f>
        <v>43795.655245</v>
      </c>
    </row>
  </sheetData>
  <mergeCells count="8">
    <mergeCell ref="A1:E1"/>
    <mergeCell ref="D2:E2"/>
    <mergeCell ref="A3:E3"/>
    <mergeCell ref="A4:A5"/>
    <mergeCell ref="B4:B5"/>
    <mergeCell ref="C4:C5"/>
    <mergeCell ref="D4:D5"/>
    <mergeCell ref="E4:E5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6"/>
  <sheetViews>
    <sheetView showZeros="0" workbookViewId="0">
      <pane ySplit="5" topLeftCell="A32" activePane="bottomLeft" state="frozen"/>
      <selection/>
      <selection pane="bottomLeft" activeCell="F9" sqref="F9"/>
    </sheetView>
  </sheetViews>
  <sheetFormatPr defaultColWidth="31.25" defaultRowHeight="15.75" outlineLevelCol="6"/>
  <cols>
    <col min="1" max="1" width="34.875" style="336" customWidth="1"/>
    <col min="2" max="2" width="12.875" style="336" customWidth="1"/>
    <col min="3" max="3" width="12.75" style="336" customWidth="1"/>
    <col min="4" max="4" width="12" style="336" customWidth="1"/>
    <col min="5" max="6" width="12.375" style="336" customWidth="1"/>
    <col min="7" max="19" width="9" style="336" customWidth="1"/>
    <col min="20" max="211" width="31.25" style="336" customWidth="1"/>
    <col min="212" max="233" width="9" style="336" customWidth="1"/>
    <col min="234" max="234" width="31.125" style="336" customWidth="1"/>
    <col min="235" max="235" width="13.625" style="336" customWidth="1"/>
    <col min="236" max="236" width="12.75" style="336" customWidth="1"/>
    <col min="237" max="237" width="10.625" style="336" customWidth="1"/>
    <col min="238" max="238" width="12.375" style="336" customWidth="1"/>
    <col min="239" max="239" width="0.75" style="336" customWidth="1"/>
    <col min="240" max="256" width="31.25" style="336"/>
    <col min="257" max="16384" width="31.25" style="61"/>
  </cols>
  <sheetData>
    <row r="1" s="333" customFormat="1" ht="35.25" customHeight="1" spans="1:7">
      <c r="A1" s="467" t="s">
        <v>73</v>
      </c>
      <c r="B1" s="467"/>
      <c r="C1" s="467"/>
      <c r="D1" s="467"/>
      <c r="E1" s="467"/>
      <c r="F1" s="467"/>
      <c r="G1" s="454"/>
    </row>
    <row r="2" ht="12.75" customHeight="1" spans="5:6">
      <c r="E2" s="552" t="s">
        <v>74</v>
      </c>
      <c r="F2" s="470"/>
    </row>
    <row r="3" s="500" customFormat="1" ht="24" customHeight="1" spans="1:6">
      <c r="A3" s="553" t="s">
        <v>75</v>
      </c>
      <c r="B3" s="554"/>
      <c r="C3" s="554"/>
      <c r="D3" s="554"/>
      <c r="E3" s="554"/>
      <c r="F3" s="555"/>
    </row>
    <row r="4" ht="17.25" customHeight="1" spans="1:6">
      <c r="A4" s="459" t="s">
        <v>76</v>
      </c>
      <c r="B4" s="343" t="s">
        <v>77</v>
      </c>
      <c r="C4" s="343" t="s">
        <v>78</v>
      </c>
      <c r="D4" s="343" t="s">
        <v>79</v>
      </c>
      <c r="E4" s="344" t="s">
        <v>8</v>
      </c>
      <c r="F4" s="343" t="s">
        <v>80</v>
      </c>
    </row>
    <row r="5" ht="17.25" customHeight="1" spans="1:6">
      <c r="A5" s="459"/>
      <c r="B5" s="343"/>
      <c r="C5" s="343"/>
      <c r="D5" s="343" t="s">
        <v>12</v>
      </c>
      <c r="E5" s="343"/>
      <c r="F5" s="344" t="s">
        <v>13</v>
      </c>
    </row>
    <row r="6" s="334" customFormat="1" ht="20.25" customHeight="1" spans="1:6">
      <c r="A6" s="540">
        <v>1</v>
      </c>
      <c r="B6" s="540">
        <v>2</v>
      </c>
      <c r="C6" s="540">
        <v>3</v>
      </c>
      <c r="D6" s="540">
        <v>4</v>
      </c>
      <c r="E6" s="540" t="s">
        <v>14</v>
      </c>
      <c r="F6" s="540">
        <v>6</v>
      </c>
    </row>
    <row r="7" ht="27.75" customHeight="1" spans="1:6">
      <c r="A7" s="541" t="s">
        <v>16</v>
      </c>
      <c r="B7" s="348">
        <v>1785000</v>
      </c>
      <c r="C7" s="348">
        <v>1427630</v>
      </c>
      <c r="D7" s="348">
        <v>1441517.772993</v>
      </c>
      <c r="E7" s="349">
        <f t="shared" ref="E7:E9" si="0">D7/C7*100</f>
        <v>100.97278517494</v>
      </c>
      <c r="F7" s="348">
        <v>1622749</v>
      </c>
    </row>
    <row r="8" ht="27.75" customHeight="1" spans="1:6">
      <c r="A8" s="541" t="s">
        <v>18</v>
      </c>
      <c r="B8" s="348">
        <v>1360000</v>
      </c>
      <c r="C8" s="348">
        <v>1280000</v>
      </c>
      <c r="D8" s="348">
        <v>1304410.114482</v>
      </c>
      <c r="E8" s="349">
        <f t="shared" si="0"/>
        <v>101.907040193906</v>
      </c>
      <c r="F8" s="348">
        <v>1262586</v>
      </c>
    </row>
    <row r="9" ht="27.75" customHeight="1" spans="1:6">
      <c r="A9" s="541" t="s">
        <v>20</v>
      </c>
      <c r="B9" s="348"/>
      <c r="C9" s="348">
        <v>295000</v>
      </c>
      <c r="D9" s="348">
        <v>299560.323943</v>
      </c>
      <c r="E9" s="349">
        <f t="shared" si="0"/>
        <v>101.545872523051</v>
      </c>
      <c r="F9" s="348">
        <v>0</v>
      </c>
    </row>
    <row r="10" ht="27.75" customHeight="1" spans="1:6">
      <c r="A10" s="541" t="s">
        <v>22</v>
      </c>
      <c r="B10" s="348">
        <v>10000</v>
      </c>
      <c r="C10" s="348">
        <v>0</v>
      </c>
      <c r="D10" s="348">
        <v>0</v>
      </c>
      <c r="E10" s="349"/>
      <c r="F10" s="348">
        <v>5616</v>
      </c>
    </row>
    <row r="11" ht="27.75" customHeight="1" spans="1:6">
      <c r="A11" s="541" t="s">
        <v>24</v>
      </c>
      <c r="B11" s="348">
        <v>476000</v>
      </c>
      <c r="C11" s="348">
        <v>325000</v>
      </c>
      <c r="D11" s="348">
        <v>327894.437217</v>
      </c>
      <c r="E11" s="349">
        <f t="shared" ref="E11:E15" si="1">D11/C11*100</f>
        <v>100.890596066769</v>
      </c>
      <c r="F11" s="348">
        <v>414362</v>
      </c>
    </row>
    <row r="12" ht="27.75" customHeight="1" spans="1:6">
      <c r="A12" s="541" t="s">
        <v>26</v>
      </c>
      <c r="B12" s="348">
        <v>1035000</v>
      </c>
      <c r="C12" s="348">
        <v>850000</v>
      </c>
      <c r="D12" s="348">
        <v>861917.861679</v>
      </c>
      <c r="E12" s="349">
        <f t="shared" si="1"/>
        <v>101.402101374</v>
      </c>
      <c r="F12" s="348">
        <v>1010719</v>
      </c>
    </row>
    <row r="13" ht="27.75" customHeight="1" spans="1:6">
      <c r="A13" s="541" t="s">
        <v>28</v>
      </c>
      <c r="B13" s="348">
        <v>170000</v>
      </c>
      <c r="C13" s="348">
        <v>100000</v>
      </c>
      <c r="D13" s="348">
        <v>103919.364311</v>
      </c>
      <c r="E13" s="349">
        <f t="shared" si="1"/>
        <v>103.919364311</v>
      </c>
      <c r="F13" s="348">
        <v>157132</v>
      </c>
    </row>
    <row r="14" ht="27.75" customHeight="1" spans="1:6">
      <c r="A14" s="541" t="s">
        <v>30</v>
      </c>
      <c r="B14" s="348">
        <v>28000</v>
      </c>
      <c r="C14" s="348">
        <v>46000</v>
      </c>
      <c r="D14" s="348">
        <v>46458.345018</v>
      </c>
      <c r="E14" s="349">
        <f t="shared" si="1"/>
        <v>100.996402213043</v>
      </c>
      <c r="F14" s="348">
        <v>30533</v>
      </c>
    </row>
    <row r="15" ht="27.75" customHeight="1" spans="1:6">
      <c r="A15" s="541" t="s">
        <v>32</v>
      </c>
      <c r="B15" s="348">
        <v>20000</v>
      </c>
      <c r="C15" s="348">
        <v>343000</v>
      </c>
      <c r="D15" s="348">
        <v>344610.089175</v>
      </c>
      <c r="E15" s="349">
        <f t="shared" si="1"/>
        <v>100.469413753644</v>
      </c>
      <c r="F15" s="348">
        <v>287430</v>
      </c>
    </row>
    <row r="16" ht="27.75" customHeight="1" spans="1:6">
      <c r="A16" s="541" t="s">
        <v>34</v>
      </c>
      <c r="B16" s="348">
        <v>60000</v>
      </c>
      <c r="C16" s="348">
        <v>0</v>
      </c>
      <c r="D16" s="348">
        <v>0</v>
      </c>
      <c r="E16" s="349"/>
      <c r="F16" s="348">
        <v>53874</v>
      </c>
    </row>
    <row r="17" ht="27.75" customHeight="1" spans="1:6">
      <c r="A17" s="541" t="s">
        <v>36</v>
      </c>
      <c r="B17" s="348">
        <v>1000</v>
      </c>
      <c r="C17" s="348">
        <v>970</v>
      </c>
      <c r="D17" s="348">
        <v>1150.226123</v>
      </c>
      <c r="E17" s="349">
        <f t="shared" ref="E17:E29" si="2">D17/C17*100</f>
        <v>118.580012680412</v>
      </c>
      <c r="F17" s="348">
        <v>430</v>
      </c>
    </row>
    <row r="18" ht="27.75" customHeight="1" spans="1:6">
      <c r="A18" s="541" t="s">
        <v>38</v>
      </c>
      <c r="B18" s="348">
        <v>5000</v>
      </c>
      <c r="C18" s="348">
        <v>7800</v>
      </c>
      <c r="D18" s="348">
        <v>7849.816834</v>
      </c>
      <c r="E18" s="349">
        <f t="shared" si="2"/>
        <v>100.638677358974</v>
      </c>
      <c r="F18" s="348">
        <v>5845</v>
      </c>
    </row>
    <row r="19" ht="27.75" customHeight="1" spans="1:6">
      <c r="A19" s="541" t="s">
        <v>40</v>
      </c>
      <c r="B19" s="348"/>
      <c r="C19" s="354">
        <v>980</v>
      </c>
      <c r="D19" s="348">
        <v>979.987517</v>
      </c>
      <c r="E19" s="349">
        <f t="shared" si="2"/>
        <v>99.9987262244898</v>
      </c>
      <c r="F19" s="348">
        <v>796</v>
      </c>
    </row>
    <row r="20" ht="27.75" customHeight="1" spans="1:6">
      <c r="A20" s="541" t="s">
        <v>42</v>
      </c>
      <c r="B20" s="348">
        <v>112000</v>
      </c>
      <c r="C20" s="348">
        <v>105000</v>
      </c>
      <c r="D20" s="348">
        <v>106703.52421</v>
      </c>
      <c r="E20" s="349">
        <f t="shared" si="2"/>
        <v>101.622404009524</v>
      </c>
      <c r="F20" s="348">
        <v>108677</v>
      </c>
    </row>
    <row r="21" ht="29.25" customHeight="1" spans="1:6">
      <c r="A21" s="541" t="s">
        <v>44</v>
      </c>
      <c r="B21" s="348">
        <v>17000</v>
      </c>
      <c r="C21" s="348">
        <v>19000</v>
      </c>
      <c r="D21" s="348">
        <v>19091</v>
      </c>
      <c r="E21" s="349">
        <f t="shared" si="2"/>
        <v>100.478947368421</v>
      </c>
      <c r="F21" s="348">
        <v>25655</v>
      </c>
    </row>
    <row r="22" ht="29.25" customHeight="1" spans="1:6">
      <c r="A22" s="541" t="s">
        <v>46</v>
      </c>
      <c r="B22" s="348">
        <v>115000</v>
      </c>
      <c r="C22" s="348">
        <v>67990</v>
      </c>
      <c r="D22" s="348">
        <v>64913.402463</v>
      </c>
      <c r="E22" s="349">
        <f t="shared" si="2"/>
        <v>95.4749264053537</v>
      </c>
      <c r="F22" s="348">
        <v>106822</v>
      </c>
    </row>
    <row r="23" ht="27.75" customHeight="1" spans="1:6">
      <c r="A23" s="541" t="s">
        <v>48</v>
      </c>
      <c r="B23" s="348">
        <v>15000</v>
      </c>
      <c r="C23" s="348">
        <v>10300</v>
      </c>
      <c r="D23" s="348">
        <v>10737.896752</v>
      </c>
      <c r="E23" s="349">
        <f t="shared" si="2"/>
        <v>104.251424776699</v>
      </c>
      <c r="F23" s="348">
        <v>33981</v>
      </c>
    </row>
    <row r="24" ht="27.75" customHeight="1" spans="1:6">
      <c r="A24" s="541" t="s">
        <v>50</v>
      </c>
      <c r="B24" s="348">
        <v>10000</v>
      </c>
      <c r="C24" s="348">
        <v>13300</v>
      </c>
      <c r="D24" s="348">
        <v>13841.341543</v>
      </c>
      <c r="E24" s="349">
        <f t="shared" si="2"/>
        <v>104.070237165414</v>
      </c>
      <c r="F24" s="348">
        <v>12637</v>
      </c>
    </row>
    <row r="25" ht="27.75" customHeight="1" spans="1:6">
      <c r="A25" s="541" t="s">
        <v>52</v>
      </c>
      <c r="B25" s="348"/>
      <c r="C25" s="348">
        <v>4890</v>
      </c>
      <c r="D25" s="348">
        <v>4898</v>
      </c>
      <c r="E25" s="349">
        <f t="shared" si="2"/>
        <v>100.163599182004</v>
      </c>
      <c r="F25" s="348">
        <v>20651</v>
      </c>
    </row>
    <row r="26" ht="27.75" customHeight="1" spans="1:6">
      <c r="A26" s="541" t="s">
        <v>53</v>
      </c>
      <c r="B26" s="348">
        <v>150000</v>
      </c>
      <c r="C26" s="350">
        <v>123500</v>
      </c>
      <c r="D26" s="348">
        <v>124666.385913</v>
      </c>
      <c r="E26" s="349">
        <f t="shared" si="2"/>
        <v>100.944442034818</v>
      </c>
      <c r="F26" s="348">
        <v>158360</v>
      </c>
    </row>
    <row r="27" ht="27.75" customHeight="1" spans="1:6">
      <c r="A27" s="541" t="s">
        <v>54</v>
      </c>
      <c r="B27" s="348"/>
      <c r="C27" s="350">
        <v>140</v>
      </c>
      <c r="D27" s="348">
        <v>145</v>
      </c>
      <c r="E27" s="349">
        <f t="shared" si="2"/>
        <v>103.571428571429</v>
      </c>
      <c r="F27" s="348">
        <v>261</v>
      </c>
    </row>
    <row r="28" s="366" customFormat="1" ht="27.75" customHeight="1" spans="1:6">
      <c r="A28" s="541" t="s">
        <v>55</v>
      </c>
      <c r="B28" s="348">
        <v>6000</v>
      </c>
      <c r="C28" s="350">
        <v>4000</v>
      </c>
      <c r="D28" s="348">
        <v>4255.429803</v>
      </c>
      <c r="E28" s="349">
        <f t="shared" si="2"/>
        <v>106.385745075</v>
      </c>
      <c r="F28" s="348">
        <v>6121</v>
      </c>
    </row>
    <row r="29" s="366" customFormat="1" ht="27.75" customHeight="1" spans="1:6">
      <c r="A29" s="541" t="s">
        <v>56</v>
      </c>
      <c r="B29" s="348">
        <v>15000</v>
      </c>
      <c r="C29" s="350">
        <v>17500</v>
      </c>
      <c r="D29" s="348">
        <v>18234.076444</v>
      </c>
      <c r="E29" s="349">
        <f t="shared" si="2"/>
        <v>104.194722537143</v>
      </c>
      <c r="F29" s="348">
        <v>38873</v>
      </c>
    </row>
    <row r="30" s="366" customFormat="1" ht="27.75" customHeight="1" spans="1:6">
      <c r="A30" s="545"/>
      <c r="B30" s="545"/>
      <c r="C30" s="556"/>
      <c r="D30" s="557"/>
      <c r="E30" s="558"/>
      <c r="F30" s="546"/>
    </row>
    <row r="31" s="366" customFormat="1" ht="27.75" customHeight="1" spans="1:6">
      <c r="A31" s="204"/>
      <c r="B31" s="204"/>
      <c r="C31" s="350"/>
      <c r="D31" s="350"/>
      <c r="E31" s="349"/>
      <c r="F31" s="349"/>
    </row>
    <row r="32" s="366" customFormat="1" ht="27.75" customHeight="1" spans="1:6">
      <c r="A32" s="465" t="s">
        <v>57</v>
      </c>
      <c r="B32" s="356">
        <f t="shared" ref="B32:F32" si="3">SUM(B7:B29)</f>
        <v>5390000</v>
      </c>
      <c r="C32" s="356">
        <f t="shared" si="3"/>
        <v>5042000</v>
      </c>
      <c r="D32" s="356">
        <f t="shared" si="3"/>
        <v>5107754.39642</v>
      </c>
      <c r="E32" s="357">
        <f t="shared" ref="E32:E43" si="4">D32/C32*100</f>
        <v>101.304133209441</v>
      </c>
      <c r="F32" s="356">
        <f t="shared" si="3"/>
        <v>5364110</v>
      </c>
    </row>
    <row r="33" s="366" customFormat="1" ht="27.75" customHeight="1" spans="1:6">
      <c r="A33" s="559" t="s">
        <v>58</v>
      </c>
      <c r="B33" s="348">
        <v>-1597145</v>
      </c>
      <c r="C33" s="348">
        <v>-1608400</v>
      </c>
      <c r="D33" s="348">
        <v>-1608232</v>
      </c>
      <c r="E33" s="349">
        <f t="shared" si="4"/>
        <v>99.9895548371052</v>
      </c>
      <c r="F33" s="348">
        <v>-1621615</v>
      </c>
    </row>
    <row r="34" s="366" customFormat="1" ht="27.75" customHeight="1" spans="1:6">
      <c r="A34" s="148" t="s">
        <v>59</v>
      </c>
      <c r="B34" s="348">
        <v>416291</v>
      </c>
      <c r="C34" s="348">
        <v>416291</v>
      </c>
      <c r="D34" s="348">
        <v>416291</v>
      </c>
      <c r="E34" s="349">
        <f t="shared" si="4"/>
        <v>100</v>
      </c>
      <c r="F34" s="348">
        <v>416397</v>
      </c>
    </row>
    <row r="35" ht="27.75" customHeight="1" spans="1:6">
      <c r="A35" s="148" t="s">
        <v>60</v>
      </c>
      <c r="B35" s="348">
        <v>97386</v>
      </c>
      <c r="C35" s="348">
        <v>97386</v>
      </c>
      <c r="D35" s="348">
        <v>97386</v>
      </c>
      <c r="E35" s="349">
        <f t="shared" si="4"/>
        <v>100</v>
      </c>
      <c r="F35" s="348">
        <v>232213</v>
      </c>
    </row>
    <row r="36" ht="27.75" customHeight="1" spans="1:6">
      <c r="A36" s="148" t="s">
        <v>61</v>
      </c>
      <c r="B36" s="348">
        <v>567191</v>
      </c>
      <c r="C36" s="348">
        <v>779446</v>
      </c>
      <c r="D36" s="348">
        <f>811295+68</f>
        <v>811363</v>
      </c>
      <c r="E36" s="349">
        <f t="shared" si="4"/>
        <v>104.094831457214</v>
      </c>
      <c r="F36" s="348">
        <v>853232</v>
      </c>
    </row>
    <row r="37" ht="27.75" customHeight="1" spans="1:6">
      <c r="A37" s="148" t="s">
        <v>62</v>
      </c>
      <c r="B37" s="146">
        <v>3397</v>
      </c>
      <c r="C37" s="348">
        <v>3397</v>
      </c>
      <c r="D37" s="348">
        <v>3397</v>
      </c>
      <c r="E37" s="349">
        <f t="shared" si="4"/>
        <v>100</v>
      </c>
      <c r="F37" s="348">
        <v>3208</v>
      </c>
    </row>
    <row r="38" ht="27.75" customHeight="1" spans="1:6">
      <c r="A38" s="148" t="s">
        <v>63</v>
      </c>
      <c r="B38" s="348">
        <v>-142120</v>
      </c>
      <c r="C38" s="348">
        <v>-142120</v>
      </c>
      <c r="D38" s="348">
        <v>-142120</v>
      </c>
      <c r="E38" s="349">
        <f t="shared" si="4"/>
        <v>100</v>
      </c>
      <c r="F38" s="348">
        <v>-53944.91191</v>
      </c>
    </row>
    <row r="39" ht="27.75" customHeight="1" spans="1:6">
      <c r="A39" s="465" t="s">
        <v>64</v>
      </c>
      <c r="B39" s="364">
        <f t="shared" ref="B39:F39" si="5">SUM(B32:B38)</f>
        <v>4735000</v>
      </c>
      <c r="C39" s="364">
        <f t="shared" si="5"/>
        <v>4588000</v>
      </c>
      <c r="D39" s="364">
        <f t="shared" si="5"/>
        <v>4685839.39642</v>
      </c>
      <c r="E39" s="357">
        <f t="shared" si="4"/>
        <v>102.132506460767</v>
      </c>
      <c r="F39" s="373">
        <f t="shared" si="5"/>
        <v>5193600.08809</v>
      </c>
    </row>
    <row r="40" ht="27.75" customHeight="1" spans="1:6">
      <c r="A40" s="204" t="s">
        <v>65</v>
      </c>
      <c r="B40" s="146">
        <v>616056</v>
      </c>
      <c r="C40" s="146">
        <v>616056</v>
      </c>
      <c r="D40" s="146">
        <v>616056</v>
      </c>
      <c r="E40" s="349">
        <f t="shared" si="4"/>
        <v>100</v>
      </c>
      <c r="F40" s="348">
        <v>1450000</v>
      </c>
    </row>
    <row r="41" ht="27.75" customHeight="1" spans="1:6">
      <c r="A41" s="204" t="s">
        <v>66</v>
      </c>
      <c r="B41" s="348">
        <v>237517</v>
      </c>
      <c r="C41" s="348">
        <v>237517</v>
      </c>
      <c r="D41" s="348">
        <v>237517</v>
      </c>
      <c r="E41" s="349">
        <f t="shared" si="4"/>
        <v>100</v>
      </c>
      <c r="F41" s="348">
        <v>325621.955240201</v>
      </c>
    </row>
    <row r="42" ht="27.75" customHeight="1" spans="1:6">
      <c r="A42" s="204" t="s">
        <v>67</v>
      </c>
      <c r="B42" s="348">
        <v>18427</v>
      </c>
      <c r="C42" s="348">
        <v>18427</v>
      </c>
      <c r="D42" s="348">
        <v>18427</v>
      </c>
      <c r="E42" s="349">
        <f t="shared" si="4"/>
        <v>100</v>
      </c>
      <c r="F42" s="348">
        <v>200000</v>
      </c>
    </row>
    <row r="43" ht="27.75" customHeight="1" spans="1:6">
      <c r="A43" s="465" t="s">
        <v>68</v>
      </c>
      <c r="B43" s="373">
        <f t="shared" ref="B43:F43" si="6">SUM(B39:B42)</f>
        <v>5607000</v>
      </c>
      <c r="C43" s="373">
        <f t="shared" si="6"/>
        <v>5460000</v>
      </c>
      <c r="D43" s="373">
        <f t="shared" si="6"/>
        <v>5557839.39642</v>
      </c>
      <c r="E43" s="357">
        <f t="shared" si="4"/>
        <v>101.791930337363</v>
      </c>
      <c r="F43" s="373">
        <f t="shared" si="6"/>
        <v>7169222.0433302</v>
      </c>
    </row>
    <row r="44" ht="27.75" customHeight="1" spans="1:6">
      <c r="A44" s="465"/>
      <c r="B44" s="146"/>
      <c r="C44" s="348"/>
      <c r="D44" s="373"/>
      <c r="E44" s="357"/>
      <c r="F44" s="357"/>
    </row>
    <row r="45" ht="27.75" customHeight="1" spans="1:6">
      <c r="A45" s="148"/>
      <c r="B45" s="146"/>
      <c r="C45" s="348"/>
      <c r="D45" s="348"/>
      <c r="E45" s="349"/>
      <c r="F45" s="349"/>
    </row>
    <row r="46" ht="27.75" customHeight="1" spans="1:6">
      <c r="A46" s="465" t="s">
        <v>72</v>
      </c>
      <c r="B46" s="356">
        <f>B43</f>
        <v>5607000</v>
      </c>
      <c r="C46" s="356">
        <f>SUM(C43:C45)</f>
        <v>5460000</v>
      </c>
      <c r="D46" s="356">
        <f>D43</f>
        <v>5557839.39642</v>
      </c>
      <c r="E46" s="357">
        <f>D46/C46*100</f>
        <v>101.791930337363</v>
      </c>
      <c r="F46" s="373">
        <f>SUM(F43:F45)</f>
        <v>7169222.0433302</v>
      </c>
    </row>
  </sheetData>
  <mergeCells count="9">
    <mergeCell ref="A1:F1"/>
    <mergeCell ref="E2:F2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0" right="0" top="0.349305555555556" bottom="0" header="0.309027777777778" footer="0"/>
  <pageSetup paperSize="9" fitToHeight="0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"/>
  <sheetViews>
    <sheetView workbookViewId="0">
      <selection activeCell="H31" sqref="H31"/>
    </sheetView>
  </sheetViews>
  <sheetFormatPr defaultColWidth="9" defaultRowHeight="13.5" outlineLevelRow="4" outlineLevelCol="2"/>
  <cols>
    <col min="1" max="3" width="25.125" style="417" customWidth="1"/>
    <col min="4" max="16384" width="9" style="417"/>
  </cols>
  <sheetData>
    <row r="1" ht="37.5" customHeight="1" spans="1:3">
      <c r="A1" s="418" t="s">
        <v>664</v>
      </c>
      <c r="B1" s="418"/>
      <c r="C1" s="418"/>
    </row>
    <row r="2" ht="23.25" customHeight="1" spans="3:3">
      <c r="C2" s="419" t="s">
        <v>85</v>
      </c>
    </row>
    <row r="3" ht="37.9" customHeight="1" spans="1:3">
      <c r="A3" s="420" t="s">
        <v>665</v>
      </c>
      <c r="B3" s="420" t="s">
        <v>666</v>
      </c>
      <c r="C3" s="420"/>
    </row>
    <row r="4" ht="37.9" customHeight="1" spans="1:3">
      <c r="A4" s="420"/>
      <c r="B4" s="420" t="s">
        <v>667</v>
      </c>
      <c r="C4" s="420" t="s">
        <v>668</v>
      </c>
    </row>
    <row r="5" ht="37.9" customHeight="1" spans="1:3">
      <c r="A5" s="423" t="s">
        <v>669</v>
      </c>
      <c r="B5" s="424">
        <v>765652</v>
      </c>
      <c r="C5" s="425">
        <v>970300</v>
      </c>
    </row>
  </sheetData>
  <mergeCells count="3">
    <mergeCell ref="A1:C1"/>
    <mergeCell ref="B3:C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"/>
  <sheetViews>
    <sheetView workbookViewId="0">
      <selection activeCell="H31" sqref="H31"/>
    </sheetView>
  </sheetViews>
  <sheetFormatPr defaultColWidth="9" defaultRowHeight="13.5" outlineLevelRow="6" outlineLevelCol="2"/>
  <cols>
    <col min="1" max="1" width="26.625" style="417" customWidth="1"/>
    <col min="2" max="2" width="26.5" style="417" customWidth="1"/>
    <col min="3" max="3" width="27" style="417" customWidth="1"/>
    <col min="4" max="16384" width="9" style="417"/>
  </cols>
  <sheetData>
    <row r="1" ht="38.25" customHeight="1" spans="1:3">
      <c r="A1" s="418" t="s">
        <v>670</v>
      </c>
      <c r="B1" s="418"/>
      <c r="C1" s="418"/>
    </row>
    <row r="2" ht="16.5" customHeight="1" spans="3:3">
      <c r="C2" s="419" t="s">
        <v>85</v>
      </c>
    </row>
    <row r="3" ht="40.9" customHeight="1" spans="1:3">
      <c r="A3" s="420" t="s">
        <v>665</v>
      </c>
      <c r="B3" s="420" t="s">
        <v>671</v>
      </c>
      <c r="C3" s="420"/>
    </row>
    <row r="4" ht="40.9" customHeight="1" spans="1:3">
      <c r="A4" s="420"/>
      <c r="B4" s="420" t="s">
        <v>667</v>
      </c>
      <c r="C4" s="420" t="s">
        <v>668</v>
      </c>
    </row>
    <row r="5" ht="40.9" customHeight="1" spans="1:3">
      <c r="A5" s="421" t="s">
        <v>672</v>
      </c>
      <c r="B5" s="421">
        <v>5025451</v>
      </c>
      <c r="C5" s="421">
        <v>10210300</v>
      </c>
    </row>
    <row r="7" spans="2:2">
      <c r="B7" s="422"/>
    </row>
  </sheetData>
  <mergeCells count="3">
    <mergeCell ref="A1:C1"/>
    <mergeCell ref="B3:C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8"/>
  <sheetViews>
    <sheetView topLeftCell="A9" workbookViewId="0">
      <selection activeCell="H31" sqref="H31"/>
    </sheetView>
  </sheetViews>
  <sheetFormatPr defaultColWidth="9" defaultRowHeight="14.25" outlineLevelCol="7"/>
  <cols>
    <col min="1" max="1" width="6.875" style="393" customWidth="1"/>
    <col min="2" max="2" width="13" style="393" customWidth="1"/>
    <col min="3" max="3" width="17.25" style="393" customWidth="1"/>
    <col min="4" max="4" width="31.75" style="393" customWidth="1"/>
    <col min="5" max="5" width="17.25" style="393" customWidth="1"/>
    <col min="6" max="6" width="16.75" style="393" customWidth="1"/>
    <col min="7" max="254" width="9" style="393"/>
    <col min="255" max="255" width="6.875" style="393" customWidth="1"/>
    <col min="256" max="256" width="13" style="393" customWidth="1"/>
    <col min="257" max="257" width="17.25" style="393" customWidth="1"/>
    <col min="258" max="258" width="31.75" style="393" customWidth="1"/>
    <col min="259" max="259" width="16.75" style="393" customWidth="1"/>
    <col min="260" max="510" width="9" style="393"/>
    <col min="511" max="511" width="6.875" style="393" customWidth="1"/>
    <col min="512" max="512" width="13" style="393" customWidth="1"/>
    <col min="513" max="513" width="17.25" style="393" customWidth="1"/>
    <col min="514" max="514" width="31.75" style="393" customWidth="1"/>
    <col min="515" max="515" width="16.75" style="393" customWidth="1"/>
    <col min="516" max="766" width="9" style="393"/>
    <col min="767" max="767" width="6.875" style="393" customWidth="1"/>
    <col min="768" max="768" width="13" style="393" customWidth="1"/>
    <col min="769" max="769" width="17.25" style="393" customWidth="1"/>
    <col min="770" max="770" width="31.75" style="393" customWidth="1"/>
    <col min="771" max="771" width="16.75" style="393" customWidth="1"/>
    <col min="772" max="1022" width="9" style="393"/>
    <col min="1023" max="1023" width="6.875" style="393" customWidth="1"/>
    <col min="1024" max="1024" width="13" style="393" customWidth="1"/>
    <col min="1025" max="1025" width="17.25" style="393" customWidth="1"/>
    <col min="1026" max="1026" width="31.75" style="393" customWidth="1"/>
    <col min="1027" max="1027" width="16.75" style="393" customWidth="1"/>
    <col min="1028" max="1278" width="9" style="393"/>
    <col min="1279" max="1279" width="6.875" style="393" customWidth="1"/>
    <col min="1280" max="1280" width="13" style="393" customWidth="1"/>
    <col min="1281" max="1281" width="17.25" style="393" customWidth="1"/>
    <col min="1282" max="1282" width="31.75" style="393" customWidth="1"/>
    <col min="1283" max="1283" width="16.75" style="393" customWidth="1"/>
    <col min="1284" max="1534" width="9" style="393"/>
    <col min="1535" max="1535" width="6.875" style="393" customWidth="1"/>
    <col min="1536" max="1536" width="13" style="393" customWidth="1"/>
    <col min="1537" max="1537" width="17.25" style="393" customWidth="1"/>
    <col min="1538" max="1538" width="31.75" style="393" customWidth="1"/>
    <col min="1539" max="1539" width="16.75" style="393" customWidth="1"/>
    <col min="1540" max="1790" width="9" style="393"/>
    <col min="1791" max="1791" width="6.875" style="393" customWidth="1"/>
    <col min="1792" max="1792" width="13" style="393" customWidth="1"/>
    <col min="1793" max="1793" width="17.25" style="393" customWidth="1"/>
    <col min="1794" max="1794" width="31.75" style="393" customWidth="1"/>
    <col min="1795" max="1795" width="16.75" style="393" customWidth="1"/>
    <col min="1796" max="2046" width="9" style="393"/>
    <col min="2047" max="2047" width="6.875" style="393" customWidth="1"/>
    <col min="2048" max="2048" width="13" style="393" customWidth="1"/>
    <col min="2049" max="2049" width="17.25" style="393" customWidth="1"/>
    <col min="2050" max="2050" width="31.75" style="393" customWidth="1"/>
    <col min="2051" max="2051" width="16.75" style="393" customWidth="1"/>
    <col min="2052" max="2302" width="9" style="393"/>
    <col min="2303" max="2303" width="6.875" style="393" customWidth="1"/>
    <col min="2304" max="2304" width="13" style="393" customWidth="1"/>
    <col min="2305" max="2305" width="17.25" style="393" customWidth="1"/>
    <col min="2306" max="2306" width="31.75" style="393" customWidth="1"/>
    <col min="2307" max="2307" width="16.75" style="393" customWidth="1"/>
    <col min="2308" max="2558" width="9" style="393"/>
    <col min="2559" max="2559" width="6.875" style="393" customWidth="1"/>
    <col min="2560" max="2560" width="13" style="393" customWidth="1"/>
    <col min="2561" max="2561" width="17.25" style="393" customWidth="1"/>
    <col min="2562" max="2562" width="31.75" style="393" customWidth="1"/>
    <col min="2563" max="2563" width="16.75" style="393" customWidth="1"/>
    <col min="2564" max="2814" width="9" style="393"/>
    <col min="2815" max="2815" width="6.875" style="393" customWidth="1"/>
    <col min="2816" max="2816" width="13" style="393" customWidth="1"/>
    <col min="2817" max="2817" width="17.25" style="393" customWidth="1"/>
    <col min="2818" max="2818" width="31.75" style="393" customWidth="1"/>
    <col min="2819" max="2819" width="16.75" style="393" customWidth="1"/>
    <col min="2820" max="3070" width="9" style="393"/>
    <col min="3071" max="3071" width="6.875" style="393" customWidth="1"/>
    <col min="3072" max="3072" width="13" style="393" customWidth="1"/>
    <col min="3073" max="3073" width="17.25" style="393" customWidth="1"/>
    <col min="3074" max="3074" width="31.75" style="393" customWidth="1"/>
    <col min="3075" max="3075" width="16.75" style="393" customWidth="1"/>
    <col min="3076" max="3326" width="9" style="393"/>
    <col min="3327" max="3327" width="6.875" style="393" customWidth="1"/>
    <col min="3328" max="3328" width="13" style="393" customWidth="1"/>
    <col min="3329" max="3329" width="17.25" style="393" customWidth="1"/>
    <col min="3330" max="3330" width="31.75" style="393" customWidth="1"/>
    <col min="3331" max="3331" width="16.75" style="393" customWidth="1"/>
    <col min="3332" max="3582" width="9" style="393"/>
    <col min="3583" max="3583" width="6.875" style="393" customWidth="1"/>
    <col min="3584" max="3584" width="13" style="393" customWidth="1"/>
    <col min="3585" max="3585" width="17.25" style="393" customWidth="1"/>
    <col min="3586" max="3586" width="31.75" style="393" customWidth="1"/>
    <col min="3587" max="3587" width="16.75" style="393" customWidth="1"/>
    <col min="3588" max="3838" width="9" style="393"/>
    <col min="3839" max="3839" width="6.875" style="393" customWidth="1"/>
    <col min="3840" max="3840" width="13" style="393" customWidth="1"/>
    <col min="3841" max="3841" width="17.25" style="393" customWidth="1"/>
    <col min="3842" max="3842" width="31.75" style="393" customWidth="1"/>
    <col min="3843" max="3843" width="16.75" style="393" customWidth="1"/>
    <col min="3844" max="4094" width="9" style="393"/>
    <col min="4095" max="4095" width="6.875" style="393" customWidth="1"/>
    <col min="4096" max="4096" width="13" style="393" customWidth="1"/>
    <col min="4097" max="4097" width="17.25" style="393" customWidth="1"/>
    <col min="4098" max="4098" width="31.75" style="393" customWidth="1"/>
    <col min="4099" max="4099" width="16.75" style="393" customWidth="1"/>
    <col min="4100" max="4350" width="9" style="393"/>
    <col min="4351" max="4351" width="6.875" style="393" customWidth="1"/>
    <col min="4352" max="4352" width="13" style="393" customWidth="1"/>
    <col min="4353" max="4353" width="17.25" style="393" customWidth="1"/>
    <col min="4354" max="4354" width="31.75" style="393" customWidth="1"/>
    <col min="4355" max="4355" width="16.75" style="393" customWidth="1"/>
    <col min="4356" max="4606" width="9" style="393"/>
    <col min="4607" max="4607" width="6.875" style="393" customWidth="1"/>
    <col min="4608" max="4608" width="13" style="393" customWidth="1"/>
    <col min="4609" max="4609" width="17.25" style="393" customWidth="1"/>
    <col min="4610" max="4610" width="31.75" style="393" customWidth="1"/>
    <col min="4611" max="4611" width="16.75" style="393" customWidth="1"/>
    <col min="4612" max="4862" width="9" style="393"/>
    <col min="4863" max="4863" width="6.875" style="393" customWidth="1"/>
    <col min="4864" max="4864" width="13" style="393" customWidth="1"/>
    <col min="4865" max="4865" width="17.25" style="393" customWidth="1"/>
    <col min="4866" max="4866" width="31.75" style="393" customWidth="1"/>
    <col min="4867" max="4867" width="16.75" style="393" customWidth="1"/>
    <col min="4868" max="5118" width="9" style="393"/>
    <col min="5119" max="5119" width="6.875" style="393" customWidth="1"/>
    <col min="5120" max="5120" width="13" style="393" customWidth="1"/>
    <col min="5121" max="5121" width="17.25" style="393" customWidth="1"/>
    <col min="5122" max="5122" width="31.75" style="393" customWidth="1"/>
    <col min="5123" max="5123" width="16.75" style="393" customWidth="1"/>
    <col min="5124" max="5374" width="9" style="393"/>
    <col min="5375" max="5375" width="6.875" style="393" customWidth="1"/>
    <col min="5376" max="5376" width="13" style="393" customWidth="1"/>
    <col min="5377" max="5377" width="17.25" style="393" customWidth="1"/>
    <col min="5378" max="5378" width="31.75" style="393" customWidth="1"/>
    <col min="5379" max="5379" width="16.75" style="393" customWidth="1"/>
    <col min="5380" max="5630" width="9" style="393"/>
    <col min="5631" max="5631" width="6.875" style="393" customWidth="1"/>
    <col min="5632" max="5632" width="13" style="393" customWidth="1"/>
    <col min="5633" max="5633" width="17.25" style="393" customWidth="1"/>
    <col min="5634" max="5634" width="31.75" style="393" customWidth="1"/>
    <col min="5635" max="5635" width="16.75" style="393" customWidth="1"/>
    <col min="5636" max="5886" width="9" style="393"/>
    <col min="5887" max="5887" width="6.875" style="393" customWidth="1"/>
    <col min="5888" max="5888" width="13" style="393" customWidth="1"/>
    <col min="5889" max="5889" width="17.25" style="393" customWidth="1"/>
    <col min="5890" max="5890" width="31.75" style="393" customWidth="1"/>
    <col min="5891" max="5891" width="16.75" style="393" customWidth="1"/>
    <col min="5892" max="6142" width="9" style="393"/>
    <col min="6143" max="6143" width="6.875" style="393" customWidth="1"/>
    <col min="6144" max="6144" width="13" style="393" customWidth="1"/>
    <col min="6145" max="6145" width="17.25" style="393" customWidth="1"/>
    <col min="6146" max="6146" width="31.75" style="393" customWidth="1"/>
    <col min="6147" max="6147" width="16.75" style="393" customWidth="1"/>
    <col min="6148" max="6398" width="9" style="393"/>
    <col min="6399" max="6399" width="6.875" style="393" customWidth="1"/>
    <col min="6400" max="6400" width="13" style="393" customWidth="1"/>
    <col min="6401" max="6401" width="17.25" style="393" customWidth="1"/>
    <col min="6402" max="6402" width="31.75" style="393" customWidth="1"/>
    <col min="6403" max="6403" width="16.75" style="393" customWidth="1"/>
    <col min="6404" max="6654" width="9" style="393"/>
    <col min="6655" max="6655" width="6.875" style="393" customWidth="1"/>
    <col min="6656" max="6656" width="13" style="393" customWidth="1"/>
    <col min="6657" max="6657" width="17.25" style="393" customWidth="1"/>
    <col min="6658" max="6658" width="31.75" style="393" customWidth="1"/>
    <col min="6659" max="6659" width="16.75" style="393" customWidth="1"/>
    <col min="6660" max="6910" width="9" style="393"/>
    <col min="6911" max="6911" width="6.875" style="393" customWidth="1"/>
    <col min="6912" max="6912" width="13" style="393" customWidth="1"/>
    <col min="6913" max="6913" width="17.25" style="393" customWidth="1"/>
    <col min="6914" max="6914" width="31.75" style="393" customWidth="1"/>
    <col min="6915" max="6915" width="16.75" style="393" customWidth="1"/>
    <col min="6916" max="7166" width="9" style="393"/>
    <col min="7167" max="7167" width="6.875" style="393" customWidth="1"/>
    <col min="7168" max="7168" width="13" style="393" customWidth="1"/>
    <col min="7169" max="7169" width="17.25" style="393" customWidth="1"/>
    <col min="7170" max="7170" width="31.75" style="393" customWidth="1"/>
    <col min="7171" max="7171" width="16.75" style="393" customWidth="1"/>
    <col min="7172" max="7422" width="9" style="393"/>
    <col min="7423" max="7423" width="6.875" style="393" customWidth="1"/>
    <col min="7424" max="7424" width="13" style="393" customWidth="1"/>
    <col min="7425" max="7425" width="17.25" style="393" customWidth="1"/>
    <col min="7426" max="7426" width="31.75" style="393" customWidth="1"/>
    <col min="7427" max="7427" width="16.75" style="393" customWidth="1"/>
    <col min="7428" max="7678" width="9" style="393"/>
    <col min="7679" max="7679" width="6.875" style="393" customWidth="1"/>
    <col min="7680" max="7680" width="13" style="393" customWidth="1"/>
    <col min="7681" max="7681" width="17.25" style="393" customWidth="1"/>
    <col min="7682" max="7682" width="31.75" style="393" customWidth="1"/>
    <col min="7683" max="7683" width="16.75" style="393" customWidth="1"/>
    <col min="7684" max="7934" width="9" style="393"/>
    <col min="7935" max="7935" width="6.875" style="393" customWidth="1"/>
    <col min="7936" max="7936" width="13" style="393" customWidth="1"/>
    <col min="7937" max="7937" width="17.25" style="393" customWidth="1"/>
    <col min="7938" max="7938" width="31.75" style="393" customWidth="1"/>
    <col min="7939" max="7939" width="16.75" style="393" customWidth="1"/>
    <col min="7940" max="8190" width="9" style="393"/>
    <col min="8191" max="8191" width="6.875" style="393" customWidth="1"/>
    <col min="8192" max="8192" width="13" style="393" customWidth="1"/>
    <col min="8193" max="8193" width="17.25" style="393" customWidth="1"/>
    <col min="8194" max="8194" width="31.75" style="393" customWidth="1"/>
    <col min="8195" max="8195" width="16.75" style="393" customWidth="1"/>
    <col min="8196" max="8446" width="9" style="393"/>
    <col min="8447" max="8447" width="6.875" style="393" customWidth="1"/>
    <col min="8448" max="8448" width="13" style="393" customWidth="1"/>
    <col min="8449" max="8449" width="17.25" style="393" customWidth="1"/>
    <col min="8450" max="8450" width="31.75" style="393" customWidth="1"/>
    <col min="8451" max="8451" width="16.75" style="393" customWidth="1"/>
    <col min="8452" max="8702" width="9" style="393"/>
    <col min="8703" max="8703" width="6.875" style="393" customWidth="1"/>
    <col min="8704" max="8704" width="13" style="393" customWidth="1"/>
    <col min="8705" max="8705" width="17.25" style="393" customWidth="1"/>
    <col min="8706" max="8706" width="31.75" style="393" customWidth="1"/>
    <col min="8707" max="8707" width="16.75" style="393" customWidth="1"/>
    <col min="8708" max="8958" width="9" style="393"/>
    <col min="8959" max="8959" width="6.875" style="393" customWidth="1"/>
    <col min="8960" max="8960" width="13" style="393" customWidth="1"/>
    <col min="8961" max="8961" width="17.25" style="393" customWidth="1"/>
    <col min="8962" max="8962" width="31.75" style="393" customWidth="1"/>
    <col min="8963" max="8963" width="16.75" style="393" customWidth="1"/>
    <col min="8964" max="9214" width="9" style="393"/>
    <col min="9215" max="9215" width="6.875" style="393" customWidth="1"/>
    <col min="9216" max="9216" width="13" style="393" customWidth="1"/>
    <col min="9217" max="9217" width="17.25" style="393" customWidth="1"/>
    <col min="9218" max="9218" width="31.75" style="393" customWidth="1"/>
    <col min="9219" max="9219" width="16.75" style="393" customWidth="1"/>
    <col min="9220" max="9470" width="9" style="393"/>
    <col min="9471" max="9471" width="6.875" style="393" customWidth="1"/>
    <col min="9472" max="9472" width="13" style="393" customWidth="1"/>
    <col min="9473" max="9473" width="17.25" style="393" customWidth="1"/>
    <col min="9474" max="9474" width="31.75" style="393" customWidth="1"/>
    <col min="9475" max="9475" width="16.75" style="393" customWidth="1"/>
    <col min="9476" max="9726" width="9" style="393"/>
    <col min="9727" max="9727" width="6.875" style="393" customWidth="1"/>
    <col min="9728" max="9728" width="13" style="393" customWidth="1"/>
    <col min="9729" max="9729" width="17.25" style="393" customWidth="1"/>
    <col min="9730" max="9730" width="31.75" style="393" customWidth="1"/>
    <col min="9731" max="9731" width="16.75" style="393" customWidth="1"/>
    <col min="9732" max="9982" width="9" style="393"/>
    <col min="9983" max="9983" width="6.875" style="393" customWidth="1"/>
    <col min="9984" max="9984" width="13" style="393" customWidth="1"/>
    <col min="9985" max="9985" width="17.25" style="393" customWidth="1"/>
    <col min="9986" max="9986" width="31.75" style="393" customWidth="1"/>
    <col min="9987" max="9987" width="16.75" style="393" customWidth="1"/>
    <col min="9988" max="10238" width="9" style="393"/>
    <col min="10239" max="10239" width="6.875" style="393" customWidth="1"/>
    <col min="10240" max="10240" width="13" style="393" customWidth="1"/>
    <col min="10241" max="10241" width="17.25" style="393" customWidth="1"/>
    <col min="10242" max="10242" width="31.75" style="393" customWidth="1"/>
    <col min="10243" max="10243" width="16.75" style="393" customWidth="1"/>
    <col min="10244" max="10494" width="9" style="393"/>
    <col min="10495" max="10495" width="6.875" style="393" customWidth="1"/>
    <col min="10496" max="10496" width="13" style="393" customWidth="1"/>
    <col min="10497" max="10497" width="17.25" style="393" customWidth="1"/>
    <col min="10498" max="10498" width="31.75" style="393" customWidth="1"/>
    <col min="10499" max="10499" width="16.75" style="393" customWidth="1"/>
    <col min="10500" max="10750" width="9" style="393"/>
    <col min="10751" max="10751" width="6.875" style="393" customWidth="1"/>
    <col min="10752" max="10752" width="13" style="393" customWidth="1"/>
    <col min="10753" max="10753" width="17.25" style="393" customWidth="1"/>
    <col min="10754" max="10754" width="31.75" style="393" customWidth="1"/>
    <col min="10755" max="10755" width="16.75" style="393" customWidth="1"/>
    <col min="10756" max="11006" width="9" style="393"/>
    <col min="11007" max="11007" width="6.875" style="393" customWidth="1"/>
    <col min="11008" max="11008" width="13" style="393" customWidth="1"/>
    <col min="11009" max="11009" width="17.25" style="393" customWidth="1"/>
    <col min="11010" max="11010" width="31.75" style="393" customWidth="1"/>
    <col min="11011" max="11011" width="16.75" style="393" customWidth="1"/>
    <col min="11012" max="11262" width="9" style="393"/>
    <col min="11263" max="11263" width="6.875" style="393" customWidth="1"/>
    <col min="11264" max="11264" width="13" style="393" customWidth="1"/>
    <col min="11265" max="11265" width="17.25" style="393" customWidth="1"/>
    <col min="11266" max="11266" width="31.75" style="393" customWidth="1"/>
    <col min="11267" max="11267" width="16.75" style="393" customWidth="1"/>
    <col min="11268" max="11518" width="9" style="393"/>
    <col min="11519" max="11519" width="6.875" style="393" customWidth="1"/>
    <col min="11520" max="11520" width="13" style="393" customWidth="1"/>
    <col min="11521" max="11521" width="17.25" style="393" customWidth="1"/>
    <col min="11522" max="11522" width="31.75" style="393" customWidth="1"/>
    <col min="11523" max="11523" width="16.75" style="393" customWidth="1"/>
    <col min="11524" max="11774" width="9" style="393"/>
    <col min="11775" max="11775" width="6.875" style="393" customWidth="1"/>
    <col min="11776" max="11776" width="13" style="393" customWidth="1"/>
    <col min="11777" max="11777" width="17.25" style="393" customWidth="1"/>
    <col min="11778" max="11778" width="31.75" style="393" customWidth="1"/>
    <col min="11779" max="11779" width="16.75" style="393" customWidth="1"/>
    <col min="11780" max="12030" width="9" style="393"/>
    <col min="12031" max="12031" width="6.875" style="393" customWidth="1"/>
    <col min="12032" max="12032" width="13" style="393" customWidth="1"/>
    <col min="12033" max="12033" width="17.25" style="393" customWidth="1"/>
    <col min="12034" max="12034" width="31.75" style="393" customWidth="1"/>
    <col min="12035" max="12035" width="16.75" style="393" customWidth="1"/>
    <col min="12036" max="12286" width="9" style="393"/>
    <col min="12287" max="12287" width="6.875" style="393" customWidth="1"/>
    <col min="12288" max="12288" width="13" style="393" customWidth="1"/>
    <col min="12289" max="12289" width="17.25" style="393" customWidth="1"/>
    <col min="12290" max="12290" width="31.75" style="393" customWidth="1"/>
    <col min="12291" max="12291" width="16.75" style="393" customWidth="1"/>
    <col min="12292" max="12542" width="9" style="393"/>
    <col min="12543" max="12543" width="6.875" style="393" customWidth="1"/>
    <col min="12544" max="12544" width="13" style="393" customWidth="1"/>
    <col min="12545" max="12545" width="17.25" style="393" customWidth="1"/>
    <col min="12546" max="12546" width="31.75" style="393" customWidth="1"/>
    <col min="12547" max="12547" width="16.75" style="393" customWidth="1"/>
    <col min="12548" max="12798" width="9" style="393"/>
    <col min="12799" max="12799" width="6.875" style="393" customWidth="1"/>
    <col min="12800" max="12800" width="13" style="393" customWidth="1"/>
    <col min="12801" max="12801" width="17.25" style="393" customWidth="1"/>
    <col min="12802" max="12802" width="31.75" style="393" customWidth="1"/>
    <col min="12803" max="12803" width="16.75" style="393" customWidth="1"/>
    <col min="12804" max="13054" width="9" style="393"/>
    <col min="13055" max="13055" width="6.875" style="393" customWidth="1"/>
    <col min="13056" max="13056" width="13" style="393" customWidth="1"/>
    <col min="13057" max="13057" width="17.25" style="393" customWidth="1"/>
    <col min="13058" max="13058" width="31.75" style="393" customWidth="1"/>
    <col min="13059" max="13059" width="16.75" style="393" customWidth="1"/>
    <col min="13060" max="13310" width="9" style="393"/>
    <col min="13311" max="13311" width="6.875" style="393" customWidth="1"/>
    <col min="13312" max="13312" width="13" style="393" customWidth="1"/>
    <col min="13313" max="13313" width="17.25" style="393" customWidth="1"/>
    <col min="13314" max="13314" width="31.75" style="393" customWidth="1"/>
    <col min="13315" max="13315" width="16.75" style="393" customWidth="1"/>
    <col min="13316" max="13566" width="9" style="393"/>
    <col min="13567" max="13567" width="6.875" style="393" customWidth="1"/>
    <col min="13568" max="13568" width="13" style="393" customWidth="1"/>
    <col min="13569" max="13569" width="17.25" style="393" customWidth="1"/>
    <col min="13570" max="13570" width="31.75" style="393" customWidth="1"/>
    <col min="13571" max="13571" width="16.75" style="393" customWidth="1"/>
    <col min="13572" max="13822" width="9" style="393"/>
    <col min="13823" max="13823" width="6.875" style="393" customWidth="1"/>
    <col min="13824" max="13824" width="13" style="393" customWidth="1"/>
    <col min="13825" max="13825" width="17.25" style="393" customWidth="1"/>
    <col min="13826" max="13826" width="31.75" style="393" customWidth="1"/>
    <col min="13827" max="13827" width="16.75" style="393" customWidth="1"/>
    <col min="13828" max="14078" width="9" style="393"/>
    <col min="14079" max="14079" width="6.875" style="393" customWidth="1"/>
    <col min="14080" max="14080" width="13" style="393" customWidth="1"/>
    <col min="14081" max="14081" width="17.25" style="393" customWidth="1"/>
    <col min="14082" max="14082" width="31.75" style="393" customWidth="1"/>
    <col min="14083" max="14083" width="16.75" style="393" customWidth="1"/>
    <col min="14084" max="14334" width="9" style="393"/>
    <col min="14335" max="14335" width="6.875" style="393" customWidth="1"/>
    <col min="14336" max="14336" width="13" style="393" customWidth="1"/>
    <col min="14337" max="14337" width="17.25" style="393" customWidth="1"/>
    <col min="14338" max="14338" width="31.75" style="393" customWidth="1"/>
    <col min="14339" max="14339" width="16.75" style="393" customWidth="1"/>
    <col min="14340" max="14590" width="9" style="393"/>
    <col min="14591" max="14591" width="6.875" style="393" customWidth="1"/>
    <col min="14592" max="14592" width="13" style="393" customWidth="1"/>
    <col min="14593" max="14593" width="17.25" style="393" customWidth="1"/>
    <col min="14594" max="14594" width="31.75" style="393" customWidth="1"/>
    <col min="14595" max="14595" width="16.75" style="393" customWidth="1"/>
    <col min="14596" max="14846" width="9" style="393"/>
    <col min="14847" max="14847" width="6.875" style="393" customWidth="1"/>
    <col min="14848" max="14848" width="13" style="393" customWidth="1"/>
    <col min="14849" max="14849" width="17.25" style="393" customWidth="1"/>
    <col min="14850" max="14850" width="31.75" style="393" customWidth="1"/>
    <col min="14851" max="14851" width="16.75" style="393" customWidth="1"/>
    <col min="14852" max="15102" width="9" style="393"/>
    <col min="15103" max="15103" width="6.875" style="393" customWidth="1"/>
    <col min="15104" max="15104" width="13" style="393" customWidth="1"/>
    <col min="15105" max="15105" width="17.25" style="393" customWidth="1"/>
    <col min="15106" max="15106" width="31.75" style="393" customWidth="1"/>
    <col min="15107" max="15107" width="16.75" style="393" customWidth="1"/>
    <col min="15108" max="15358" width="9" style="393"/>
    <col min="15359" max="15359" width="6.875" style="393" customWidth="1"/>
    <col min="15360" max="15360" width="13" style="393" customWidth="1"/>
    <col min="15361" max="15361" width="17.25" style="393" customWidth="1"/>
    <col min="15362" max="15362" width="31.75" style="393" customWidth="1"/>
    <col min="15363" max="15363" width="16.75" style="393" customWidth="1"/>
    <col min="15364" max="15614" width="9" style="393"/>
    <col min="15615" max="15615" width="6.875" style="393" customWidth="1"/>
    <col min="15616" max="15616" width="13" style="393" customWidth="1"/>
    <col min="15617" max="15617" width="17.25" style="393" customWidth="1"/>
    <col min="15618" max="15618" width="31.75" style="393" customWidth="1"/>
    <col min="15619" max="15619" width="16.75" style="393" customWidth="1"/>
    <col min="15620" max="15870" width="9" style="393"/>
    <col min="15871" max="15871" width="6.875" style="393" customWidth="1"/>
    <col min="15872" max="15872" width="13" style="393" customWidth="1"/>
    <col min="15873" max="15873" width="17.25" style="393" customWidth="1"/>
    <col min="15874" max="15874" width="31.75" style="393" customWidth="1"/>
    <col min="15875" max="15875" width="16.75" style="393" customWidth="1"/>
    <col min="15876" max="16126" width="9" style="393"/>
    <col min="16127" max="16127" width="6.875" style="393" customWidth="1"/>
    <col min="16128" max="16128" width="13" style="393" customWidth="1"/>
    <col min="16129" max="16129" width="17.25" style="393" customWidth="1"/>
    <col min="16130" max="16130" width="31.75" style="393" customWidth="1"/>
    <col min="16131" max="16131" width="16.75" style="393" customWidth="1"/>
    <col min="16132" max="16384" width="9" style="393"/>
  </cols>
  <sheetData>
    <row r="1" ht="38.25" customHeight="1" spans="1:6">
      <c r="A1" s="394" t="s">
        <v>673</v>
      </c>
      <c r="B1" s="395"/>
      <c r="C1" s="395"/>
      <c r="D1" s="395"/>
      <c r="E1" s="395"/>
      <c r="F1" s="395"/>
    </row>
    <row r="2" ht="15.75" spans="1:6">
      <c r="A2" s="396"/>
      <c r="B2" s="257" t="s">
        <v>158</v>
      </c>
      <c r="C2" s="257" t="s">
        <v>158</v>
      </c>
      <c r="D2" s="258" t="s">
        <v>158</v>
      </c>
      <c r="E2" s="258"/>
      <c r="F2" s="397" t="s">
        <v>674</v>
      </c>
    </row>
    <row r="3" ht="31.5" customHeight="1" spans="1:6">
      <c r="A3" s="398" t="s">
        <v>675</v>
      </c>
      <c r="B3" s="398" t="s">
        <v>676</v>
      </c>
      <c r="C3" s="398" t="s">
        <v>677</v>
      </c>
      <c r="D3" s="398" t="s">
        <v>678</v>
      </c>
      <c r="E3" s="399" t="s">
        <v>679</v>
      </c>
      <c r="F3" s="398" t="s">
        <v>680</v>
      </c>
    </row>
    <row r="4" ht="25.5" customHeight="1" spans="1:6">
      <c r="A4" s="400" t="s">
        <v>681</v>
      </c>
      <c r="B4" s="400"/>
      <c r="C4" s="400"/>
      <c r="D4" s="400"/>
      <c r="E4" s="401">
        <f>E5+E22+E27</f>
        <v>798034.916208</v>
      </c>
      <c r="F4" s="401">
        <f>F5+F22+F27</f>
        <v>798002.561308</v>
      </c>
    </row>
    <row r="5" ht="25.5" customHeight="1" spans="1:8">
      <c r="A5" s="266" t="s">
        <v>578</v>
      </c>
      <c r="B5" s="402" t="s">
        <v>682</v>
      </c>
      <c r="C5" s="403" t="s">
        <v>683</v>
      </c>
      <c r="D5" s="404"/>
      <c r="E5" s="401">
        <f>SUM(E6:E21)</f>
        <v>479039.052808</v>
      </c>
      <c r="F5" s="401">
        <f>SUM(F6:F21)</f>
        <v>479006.697908</v>
      </c>
      <c r="G5" s="405"/>
      <c r="H5" s="405"/>
    </row>
    <row r="6" ht="25.5" customHeight="1" spans="1:7">
      <c r="A6" s="266" t="s">
        <v>580</v>
      </c>
      <c r="B6" s="406"/>
      <c r="C6" s="407">
        <v>201</v>
      </c>
      <c r="D6" s="267" t="s">
        <v>164</v>
      </c>
      <c r="E6" s="407">
        <v>1124</v>
      </c>
      <c r="F6" s="407">
        <v>1124</v>
      </c>
      <c r="G6" s="408"/>
    </row>
    <row r="7" ht="25.5" customHeight="1" spans="1:7">
      <c r="A7" s="266" t="s">
        <v>583</v>
      </c>
      <c r="B7" s="406"/>
      <c r="C7" s="407">
        <v>203</v>
      </c>
      <c r="D7" s="267" t="s">
        <v>250</v>
      </c>
      <c r="E7" s="407">
        <v>622</v>
      </c>
      <c r="F7" s="407">
        <v>622</v>
      </c>
      <c r="G7" s="408"/>
    </row>
    <row r="8" ht="25.5" customHeight="1" spans="1:7">
      <c r="A8" s="266" t="s">
        <v>585</v>
      </c>
      <c r="B8" s="406"/>
      <c r="C8" s="407">
        <v>204</v>
      </c>
      <c r="D8" s="267" t="s">
        <v>255</v>
      </c>
      <c r="E8" s="407">
        <v>21392.7</v>
      </c>
      <c r="F8" s="407">
        <v>21392.7</v>
      </c>
      <c r="G8" s="408"/>
    </row>
    <row r="9" ht="25.5" customHeight="1" spans="1:7">
      <c r="A9" s="266" t="s">
        <v>586</v>
      </c>
      <c r="B9" s="406"/>
      <c r="C9" s="407">
        <v>205</v>
      </c>
      <c r="D9" s="267" t="s">
        <v>275</v>
      </c>
      <c r="E9" s="407">
        <v>130313.6562</v>
      </c>
      <c r="F9" s="407">
        <v>130313.6562</v>
      </c>
      <c r="G9" s="408"/>
    </row>
    <row r="10" ht="25.5" customHeight="1" spans="1:7">
      <c r="A10" s="266" t="s">
        <v>588</v>
      </c>
      <c r="B10" s="406"/>
      <c r="C10" s="407">
        <v>206</v>
      </c>
      <c r="D10" s="267" t="s">
        <v>301</v>
      </c>
      <c r="E10" s="407">
        <v>5975.184484</v>
      </c>
      <c r="F10" s="407">
        <v>5975.184484</v>
      </c>
      <c r="G10" s="408"/>
    </row>
    <row r="11" ht="25.5" customHeight="1" spans="1:7">
      <c r="A11" s="266" t="s">
        <v>590</v>
      </c>
      <c r="B11" s="406"/>
      <c r="C11" s="407">
        <v>207</v>
      </c>
      <c r="D11" s="267" t="s">
        <v>311</v>
      </c>
      <c r="E11" s="407">
        <v>2866.3295</v>
      </c>
      <c r="F11" s="407">
        <v>2866.3295</v>
      </c>
      <c r="G11" s="408"/>
    </row>
    <row r="12" ht="25.5" customHeight="1" spans="1:7">
      <c r="A12" s="266" t="s">
        <v>592</v>
      </c>
      <c r="B12" s="406"/>
      <c r="C12" s="409">
        <v>208</v>
      </c>
      <c r="D12" s="410" t="s">
        <v>333</v>
      </c>
      <c r="E12" s="407">
        <f>186298.427877</f>
        <v>186298.427877</v>
      </c>
      <c r="F12" s="407">
        <f>186230.427877+68</f>
        <v>186298.427877</v>
      </c>
      <c r="G12" s="408"/>
    </row>
    <row r="13" ht="25.5" customHeight="1" spans="1:7">
      <c r="A13" s="266" t="s">
        <v>594</v>
      </c>
      <c r="B13" s="406"/>
      <c r="C13" s="409">
        <v>210</v>
      </c>
      <c r="D13" s="410" t="s">
        <v>406</v>
      </c>
      <c r="E13" s="407">
        <f>37523.103772+1337.21</f>
        <v>38860.313772</v>
      </c>
      <c r="F13" s="407">
        <v>38860.313772</v>
      </c>
      <c r="G13" s="408"/>
    </row>
    <row r="14" ht="25.5" customHeight="1" spans="1:7">
      <c r="A14" s="266" t="s">
        <v>194</v>
      </c>
      <c r="B14" s="406"/>
      <c r="C14" s="409">
        <v>211</v>
      </c>
      <c r="D14" s="410" t="s">
        <v>450</v>
      </c>
      <c r="E14" s="407">
        <v>38710.42362</v>
      </c>
      <c r="F14" s="407">
        <v>38710.42362</v>
      </c>
      <c r="G14" s="408"/>
    </row>
    <row r="15" ht="25.5" customHeight="1" spans="1:7">
      <c r="A15" s="266" t="s">
        <v>198</v>
      </c>
      <c r="B15" s="406"/>
      <c r="C15" s="409">
        <v>212</v>
      </c>
      <c r="D15" s="410" t="s">
        <v>464</v>
      </c>
      <c r="E15" s="407">
        <v>22835.853129</v>
      </c>
      <c r="F15" s="407">
        <v>22835.853129</v>
      </c>
      <c r="G15" s="408"/>
    </row>
    <row r="16" ht="25.5" customHeight="1" spans="1:7">
      <c r="A16" s="266" t="s">
        <v>272</v>
      </c>
      <c r="B16" s="406"/>
      <c r="C16" s="409">
        <v>213</v>
      </c>
      <c r="D16" s="410" t="s">
        <v>475</v>
      </c>
      <c r="E16" s="407">
        <f>9101.396264+0.958636</f>
        <v>9102.3549</v>
      </c>
      <c r="F16" s="407">
        <v>9070</v>
      </c>
      <c r="G16" s="408"/>
    </row>
    <row r="17" ht="25.5" customHeight="1" spans="1:7">
      <c r="A17" s="266" t="s">
        <v>202</v>
      </c>
      <c r="B17" s="406"/>
      <c r="C17" s="409">
        <v>215</v>
      </c>
      <c r="D17" s="410" t="s">
        <v>684</v>
      </c>
      <c r="E17" s="407">
        <v>5710</v>
      </c>
      <c r="F17" s="407">
        <v>5710</v>
      </c>
      <c r="G17" s="408"/>
    </row>
    <row r="18" ht="25.5" customHeight="1" spans="1:7">
      <c r="A18" s="266" t="s">
        <v>496</v>
      </c>
      <c r="B18" s="406"/>
      <c r="C18" s="409">
        <v>216</v>
      </c>
      <c r="D18" s="410" t="s">
        <v>511</v>
      </c>
      <c r="E18" s="407">
        <v>11000</v>
      </c>
      <c r="F18" s="407">
        <v>11000</v>
      </c>
      <c r="G18" s="408"/>
    </row>
    <row r="19" ht="25.5" customHeight="1" spans="1:7">
      <c r="A19" s="266" t="s">
        <v>244</v>
      </c>
      <c r="B19" s="406"/>
      <c r="C19" s="409">
        <v>217</v>
      </c>
      <c r="D19" s="410" t="s">
        <v>515</v>
      </c>
      <c r="E19" s="407">
        <v>2624.323126</v>
      </c>
      <c r="F19" s="407">
        <v>2624.323126</v>
      </c>
      <c r="G19" s="408"/>
    </row>
    <row r="20" ht="25.5" customHeight="1" spans="1:7">
      <c r="A20" s="266" t="s">
        <v>246</v>
      </c>
      <c r="B20" s="406"/>
      <c r="C20" s="409">
        <v>224</v>
      </c>
      <c r="D20" s="410" t="s">
        <v>527</v>
      </c>
      <c r="E20" s="407">
        <v>606.2266</v>
      </c>
      <c r="F20" s="407">
        <v>606.2266</v>
      </c>
      <c r="G20" s="408"/>
    </row>
    <row r="21" ht="25.5" customHeight="1" spans="1:7">
      <c r="A21" s="266" t="s">
        <v>602</v>
      </c>
      <c r="B21" s="406"/>
      <c r="C21" s="409">
        <v>229</v>
      </c>
      <c r="D21" s="410" t="s">
        <v>156</v>
      </c>
      <c r="E21" s="407">
        <v>997.2596</v>
      </c>
      <c r="F21" s="407">
        <v>997.2596</v>
      </c>
      <c r="G21" s="408"/>
    </row>
    <row r="22" ht="25.5" customHeight="1" spans="1:6">
      <c r="A22" s="266" t="s">
        <v>605</v>
      </c>
      <c r="B22" s="402" t="s">
        <v>685</v>
      </c>
      <c r="C22" s="411" t="s">
        <v>683</v>
      </c>
      <c r="D22" s="412"/>
      <c r="E22" s="401">
        <f>E23+E24+E25+E26</f>
        <v>316081.8634</v>
      </c>
      <c r="F22" s="401">
        <f>F23+F24+F25+F26</f>
        <v>316081.8634</v>
      </c>
    </row>
    <row r="23" ht="25.5" customHeight="1" spans="1:6">
      <c r="A23" s="266" t="s">
        <v>259</v>
      </c>
      <c r="B23" s="406"/>
      <c r="C23" s="413" t="s">
        <v>579</v>
      </c>
      <c r="D23" s="410" t="s">
        <v>333</v>
      </c>
      <c r="E23" s="407">
        <v>13.5</v>
      </c>
      <c r="F23" s="407">
        <v>13.5</v>
      </c>
    </row>
    <row r="24" ht="25.5" customHeight="1" spans="1:6">
      <c r="A24" s="266" t="s">
        <v>388</v>
      </c>
      <c r="B24" s="406"/>
      <c r="C24" s="413" t="s">
        <v>686</v>
      </c>
      <c r="D24" s="410" t="s">
        <v>464</v>
      </c>
      <c r="E24" s="407">
        <v>33931.9794</v>
      </c>
      <c r="F24" s="407">
        <v>33931.9794</v>
      </c>
    </row>
    <row r="25" ht="25.5" customHeight="1" spans="1:6">
      <c r="A25" s="266" t="s">
        <v>392</v>
      </c>
      <c r="B25" s="406"/>
      <c r="C25" s="413" t="s">
        <v>687</v>
      </c>
      <c r="D25" s="410" t="s">
        <v>156</v>
      </c>
      <c r="E25" s="407">
        <v>7736.384</v>
      </c>
      <c r="F25" s="407">
        <v>7736.384</v>
      </c>
    </row>
    <row r="26" ht="25.5" customHeight="1" spans="1:6">
      <c r="A26" s="266" t="s">
        <v>581</v>
      </c>
      <c r="B26" s="406"/>
      <c r="C26" s="414">
        <v>234</v>
      </c>
      <c r="D26" s="415" t="s">
        <v>609</v>
      </c>
      <c r="E26" s="407">
        <v>274400</v>
      </c>
      <c r="F26" s="407">
        <v>274400</v>
      </c>
    </row>
    <row r="27" ht="25.5" customHeight="1" spans="1:6">
      <c r="A27" s="266" t="s">
        <v>206</v>
      </c>
      <c r="B27" s="416" t="s">
        <v>688</v>
      </c>
      <c r="C27" s="411" t="s">
        <v>683</v>
      </c>
      <c r="D27" s="412"/>
      <c r="E27" s="401">
        <v>2914</v>
      </c>
      <c r="F27" s="401">
        <v>2914</v>
      </c>
    </row>
    <row r="28" ht="33.95" customHeight="1" spans="1:6">
      <c r="A28" s="266" t="s">
        <v>612</v>
      </c>
      <c r="B28" s="416"/>
      <c r="C28" s="413">
        <v>223</v>
      </c>
      <c r="D28" s="410" t="s">
        <v>641</v>
      </c>
      <c r="E28" s="407">
        <v>2914</v>
      </c>
      <c r="F28" s="407">
        <v>2914</v>
      </c>
    </row>
  </sheetData>
  <mergeCells count="8">
    <mergeCell ref="A1:F1"/>
    <mergeCell ref="A4:D4"/>
    <mergeCell ref="C5:D5"/>
    <mergeCell ref="C22:D22"/>
    <mergeCell ref="C27:D27"/>
    <mergeCell ref="B5:B21"/>
    <mergeCell ref="B22:B26"/>
    <mergeCell ref="B27:B28"/>
  </mergeCells>
  <pageMargins left="0.707638888888889" right="0.707638888888889" top="0.747916666666667" bottom="0.747916666666667" header="0.313888888888889" footer="0.313888888888889"/>
  <pageSetup paperSize="9" scale="86" fitToHeight="0" orientation="portrait"/>
  <headerFooter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52"/>
  <sheetViews>
    <sheetView workbookViewId="0">
      <pane ySplit="6" topLeftCell="A32" activePane="bottomLeft" state="frozen"/>
      <selection/>
      <selection pane="bottomLeft" activeCell="I47" sqref="I47"/>
    </sheetView>
  </sheetViews>
  <sheetFormatPr defaultColWidth="8.875" defaultRowHeight="15.75"/>
  <cols>
    <col min="1" max="1" width="26.625" style="335" customWidth="1"/>
    <col min="2" max="4" width="10.25" style="336" customWidth="1"/>
    <col min="5" max="5" width="12.125" style="336" customWidth="1"/>
    <col min="6" max="6" width="13.375" style="336" customWidth="1"/>
    <col min="7" max="7" width="0.75" style="336" customWidth="1"/>
    <col min="8" max="8" width="30.5" style="335" customWidth="1"/>
    <col min="9" max="11" width="11" style="336" customWidth="1"/>
    <col min="12" max="12" width="12.75" style="336" customWidth="1"/>
    <col min="13" max="13" width="11.875" style="336" customWidth="1"/>
    <col min="14" max="14" width="9" style="336" customWidth="1"/>
    <col min="15" max="15" width="8.875" style="336"/>
    <col min="16" max="32" width="9" style="336" customWidth="1"/>
    <col min="33" max="192" width="8.875" style="336" customWidth="1"/>
    <col min="193" max="219" width="9" style="336" customWidth="1"/>
    <col min="220" max="220" width="27.375" style="336" customWidth="1"/>
    <col min="221" max="223" width="10.625" style="336" customWidth="1"/>
    <col min="224" max="224" width="11.75" style="336" customWidth="1"/>
    <col min="225" max="225" width="11" style="336" customWidth="1"/>
    <col min="226" max="226" width="0.75" style="336" customWidth="1"/>
    <col min="227" max="227" width="24.25" style="336" customWidth="1"/>
    <col min="228" max="229" width="10.625" style="336" customWidth="1"/>
    <col min="230" max="230" width="11.875" style="336" customWidth="1"/>
    <col min="231" max="231" width="11.125" style="336" customWidth="1"/>
    <col min="232" max="232" width="12.5" style="336" customWidth="1"/>
    <col min="233" max="256" width="8.875" style="336"/>
    <col min="257" max="16384" width="8.875" style="30"/>
  </cols>
  <sheetData>
    <row r="1" s="333" customFormat="1" ht="35.25" customHeight="1" spans="1:13">
      <c r="A1" s="374" t="s">
        <v>689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ht="12.75" customHeight="1" spans="10:13">
      <c r="J2" s="338"/>
      <c r="K2" s="339"/>
      <c r="L2" s="340" t="s">
        <v>74</v>
      </c>
      <c r="M2" s="340"/>
    </row>
    <row r="3" ht="19.5" customHeight="1" spans="1:13">
      <c r="A3" s="375" t="s">
        <v>2</v>
      </c>
      <c r="B3" s="375"/>
      <c r="C3" s="375"/>
      <c r="D3" s="375"/>
      <c r="E3" s="375"/>
      <c r="F3" s="375"/>
      <c r="G3" s="376"/>
      <c r="H3" s="341" t="s">
        <v>3</v>
      </c>
      <c r="I3" s="341"/>
      <c r="J3" s="341"/>
      <c r="K3" s="341"/>
      <c r="L3" s="341"/>
      <c r="M3" s="341"/>
    </row>
    <row r="4" ht="17.25" customHeight="1" spans="1:13">
      <c r="A4" s="343" t="s">
        <v>76</v>
      </c>
      <c r="B4" s="343" t="s">
        <v>690</v>
      </c>
      <c r="C4" s="343" t="s">
        <v>79</v>
      </c>
      <c r="D4" s="343" t="s">
        <v>691</v>
      </c>
      <c r="E4" s="343" t="s">
        <v>78</v>
      </c>
      <c r="F4" s="344" t="s">
        <v>692</v>
      </c>
      <c r="G4" s="377"/>
      <c r="H4" s="342" t="s">
        <v>76</v>
      </c>
      <c r="I4" s="343" t="s">
        <v>690</v>
      </c>
      <c r="J4" s="343" t="s">
        <v>79</v>
      </c>
      <c r="K4" s="343" t="s">
        <v>691</v>
      </c>
      <c r="L4" s="343" t="s">
        <v>78</v>
      </c>
      <c r="M4" s="344" t="s">
        <v>692</v>
      </c>
    </row>
    <row r="5" ht="17.25" customHeight="1" spans="1:13">
      <c r="A5" s="343"/>
      <c r="B5" s="343"/>
      <c r="C5" s="343" t="s">
        <v>12</v>
      </c>
      <c r="D5" s="343"/>
      <c r="E5" s="343" t="s">
        <v>12</v>
      </c>
      <c r="F5" s="343"/>
      <c r="G5" s="378"/>
      <c r="H5" s="345"/>
      <c r="I5" s="343"/>
      <c r="J5" s="343" t="s">
        <v>12</v>
      </c>
      <c r="K5" s="343"/>
      <c r="L5" s="343" t="s">
        <v>12</v>
      </c>
      <c r="M5" s="343"/>
    </row>
    <row r="6" s="334" customFormat="1" ht="27" customHeight="1" spans="1:13">
      <c r="A6" s="346">
        <v>1</v>
      </c>
      <c r="B6" s="346">
        <v>2</v>
      </c>
      <c r="C6" s="346">
        <v>3</v>
      </c>
      <c r="D6" s="346" t="s">
        <v>693</v>
      </c>
      <c r="E6" s="346">
        <v>5</v>
      </c>
      <c r="F6" s="346" t="s">
        <v>694</v>
      </c>
      <c r="G6" s="379"/>
      <c r="H6" s="346">
        <v>7</v>
      </c>
      <c r="I6" s="346">
        <v>8</v>
      </c>
      <c r="J6" s="346">
        <v>9</v>
      </c>
      <c r="K6" s="346" t="s">
        <v>695</v>
      </c>
      <c r="L6" s="346">
        <v>11</v>
      </c>
      <c r="M6" s="346" t="s">
        <v>696</v>
      </c>
    </row>
    <row r="7" ht="27.75" customHeight="1" spans="1:15">
      <c r="A7" s="370" t="s">
        <v>16</v>
      </c>
      <c r="B7" s="348">
        <v>1537100</v>
      </c>
      <c r="C7" s="348">
        <v>1441517.772993</v>
      </c>
      <c r="D7" s="349">
        <f t="shared" ref="D7:D22" si="0">B7/C7*100-100</f>
        <v>6.63066587160728</v>
      </c>
      <c r="E7" s="348">
        <v>1440630</v>
      </c>
      <c r="F7" s="349">
        <f t="shared" ref="F7:F22" si="1">B7/E7*100-100</f>
        <v>6.69637589110319</v>
      </c>
      <c r="G7" s="380"/>
      <c r="H7" s="347" t="s">
        <v>17</v>
      </c>
      <c r="I7" s="348">
        <v>222138</v>
      </c>
      <c r="J7" s="348">
        <v>217709</v>
      </c>
      <c r="K7" s="349">
        <f t="shared" ref="K7:K21" si="2">I7/J7*100-100</f>
        <v>2.03436697610113</v>
      </c>
      <c r="L7" s="350">
        <v>214980</v>
      </c>
      <c r="M7" s="349">
        <f t="shared" ref="M7:M21" si="3">I7/L7*100-100</f>
        <v>3.32961205693553</v>
      </c>
      <c r="O7" s="389"/>
    </row>
    <row r="8" ht="27.75" customHeight="1" spans="1:13">
      <c r="A8" s="370" t="s">
        <v>18</v>
      </c>
      <c r="B8" s="348">
        <v>1342000</v>
      </c>
      <c r="C8" s="348">
        <v>1304410.114482</v>
      </c>
      <c r="D8" s="349">
        <f t="shared" si="0"/>
        <v>2.88175360652791</v>
      </c>
      <c r="E8" s="348">
        <v>1260000</v>
      </c>
      <c r="F8" s="349">
        <f t="shared" si="1"/>
        <v>6.50793650793651</v>
      </c>
      <c r="G8" s="381"/>
      <c r="H8" s="204" t="s">
        <v>19</v>
      </c>
      <c r="I8" s="348">
        <v>11632</v>
      </c>
      <c r="J8" s="348">
        <v>11353</v>
      </c>
      <c r="K8" s="349">
        <f t="shared" si="2"/>
        <v>2.45750022020613</v>
      </c>
      <c r="L8" s="350">
        <v>11002</v>
      </c>
      <c r="M8" s="349">
        <f t="shared" si="3"/>
        <v>5.72623159425558</v>
      </c>
    </row>
    <row r="9" ht="27.75" customHeight="1" spans="1:13">
      <c r="A9" s="370" t="s">
        <v>20</v>
      </c>
      <c r="B9" s="348">
        <v>295000</v>
      </c>
      <c r="C9" s="348">
        <v>299560.323943</v>
      </c>
      <c r="D9" s="349">
        <f t="shared" si="0"/>
        <v>-1.52233910117808</v>
      </c>
      <c r="E9" s="348">
        <v>290000</v>
      </c>
      <c r="F9" s="349">
        <f t="shared" si="1"/>
        <v>1.72413793103448</v>
      </c>
      <c r="G9" s="381"/>
      <c r="H9" s="204" t="s">
        <v>21</v>
      </c>
      <c r="I9" s="348">
        <v>431710</v>
      </c>
      <c r="J9" s="348">
        <v>412387</v>
      </c>
      <c r="K9" s="349">
        <f t="shared" si="2"/>
        <v>4.68564721972322</v>
      </c>
      <c r="L9" s="350">
        <v>407295</v>
      </c>
      <c r="M9" s="349">
        <f t="shared" si="3"/>
        <v>5.99442664407862</v>
      </c>
    </row>
    <row r="10" ht="27.75" customHeight="1" spans="1:13">
      <c r="A10" s="370" t="s">
        <v>697</v>
      </c>
      <c r="B10" s="348">
        <v>340000</v>
      </c>
      <c r="C10" s="348">
        <v>327894.437217</v>
      </c>
      <c r="D10" s="349">
        <f t="shared" si="0"/>
        <v>3.69190855622492</v>
      </c>
      <c r="E10" s="348">
        <v>320000</v>
      </c>
      <c r="F10" s="349">
        <f t="shared" si="1"/>
        <v>6.25</v>
      </c>
      <c r="G10" s="381"/>
      <c r="H10" s="204" t="s">
        <v>23</v>
      </c>
      <c r="I10" s="348">
        <v>1068413</v>
      </c>
      <c r="J10" s="348">
        <v>984073</v>
      </c>
      <c r="K10" s="349">
        <f t="shared" si="2"/>
        <v>8.57050239159088</v>
      </c>
      <c r="L10" s="350">
        <v>970328</v>
      </c>
      <c r="M10" s="349">
        <f t="shared" si="3"/>
        <v>10.1084375592583</v>
      </c>
    </row>
    <row r="11" ht="27.75" customHeight="1" spans="1:13">
      <c r="A11" s="370" t="s">
        <v>698</v>
      </c>
      <c r="B11" s="348">
        <v>900000</v>
      </c>
      <c r="C11" s="348">
        <v>861917.861679</v>
      </c>
      <c r="D11" s="349">
        <f t="shared" si="0"/>
        <v>4.41830248729464</v>
      </c>
      <c r="E11" s="348">
        <v>860000</v>
      </c>
      <c r="F11" s="349">
        <f t="shared" si="1"/>
        <v>4.65116279069768</v>
      </c>
      <c r="G11" s="381"/>
      <c r="H11" s="204" t="s">
        <v>25</v>
      </c>
      <c r="I11" s="348">
        <v>110354</v>
      </c>
      <c r="J11" s="348">
        <v>101676</v>
      </c>
      <c r="K11" s="349">
        <f t="shared" si="2"/>
        <v>8.53495416814194</v>
      </c>
      <c r="L11" s="350">
        <v>100284</v>
      </c>
      <c r="M11" s="349">
        <f t="shared" si="3"/>
        <v>10.0414821905788</v>
      </c>
    </row>
    <row r="12" ht="27.75" customHeight="1" spans="1:13">
      <c r="A12" s="370" t="s">
        <v>699</v>
      </c>
      <c r="B12" s="348">
        <v>100000</v>
      </c>
      <c r="C12" s="348">
        <v>103919.364311</v>
      </c>
      <c r="D12" s="349">
        <f t="shared" si="0"/>
        <v>-3.77154377048583</v>
      </c>
      <c r="E12" s="348">
        <v>105000</v>
      </c>
      <c r="F12" s="349">
        <f t="shared" si="1"/>
        <v>-4.76190476190477</v>
      </c>
      <c r="G12" s="381"/>
      <c r="H12" s="204" t="s">
        <v>27</v>
      </c>
      <c r="I12" s="348">
        <v>86664</v>
      </c>
      <c r="J12" s="348">
        <v>84034</v>
      </c>
      <c r="K12" s="349">
        <f t="shared" si="2"/>
        <v>3.12968560344622</v>
      </c>
      <c r="L12" s="350">
        <v>83548</v>
      </c>
      <c r="M12" s="349">
        <f t="shared" si="3"/>
        <v>3.72959256954087</v>
      </c>
    </row>
    <row r="13" ht="27.75" customHeight="1" spans="1:13">
      <c r="A13" s="370" t="s">
        <v>700</v>
      </c>
      <c r="B13" s="348">
        <v>48000</v>
      </c>
      <c r="C13" s="348">
        <v>46458.345018</v>
      </c>
      <c r="D13" s="349">
        <f t="shared" si="0"/>
        <v>3.31835966477647</v>
      </c>
      <c r="E13" s="348">
        <v>46000</v>
      </c>
      <c r="F13" s="349">
        <f t="shared" si="1"/>
        <v>4.34782608695652</v>
      </c>
      <c r="G13" s="381"/>
      <c r="H13" s="204" t="s">
        <v>29</v>
      </c>
      <c r="I13" s="348">
        <v>1836421</v>
      </c>
      <c r="J13" s="348">
        <v>1708046</v>
      </c>
      <c r="K13" s="349">
        <f t="shared" si="2"/>
        <v>7.51589828376989</v>
      </c>
      <c r="L13" s="348">
        <f>1671341</f>
        <v>1671341</v>
      </c>
      <c r="M13" s="349">
        <f t="shared" si="3"/>
        <v>9.87709868901678</v>
      </c>
    </row>
    <row r="14" ht="27.75" customHeight="1" spans="1:13">
      <c r="A14" s="370" t="s">
        <v>701</v>
      </c>
      <c r="B14" s="348">
        <v>320000</v>
      </c>
      <c r="C14" s="348">
        <v>344610.089175</v>
      </c>
      <c r="D14" s="349">
        <f t="shared" si="0"/>
        <v>-7.14143025641437</v>
      </c>
      <c r="E14" s="348">
        <v>345000</v>
      </c>
      <c r="F14" s="349">
        <f t="shared" si="1"/>
        <v>-7.2463768115942</v>
      </c>
      <c r="G14" s="381"/>
      <c r="H14" s="204" t="s">
        <v>31</v>
      </c>
      <c r="I14" s="348">
        <v>477985</v>
      </c>
      <c r="J14" s="348">
        <v>443071</v>
      </c>
      <c r="K14" s="349">
        <f t="shared" si="2"/>
        <v>7.88000117362679</v>
      </c>
      <c r="L14" s="350">
        <v>434475</v>
      </c>
      <c r="M14" s="349">
        <f t="shared" si="3"/>
        <v>10.0143851775131</v>
      </c>
    </row>
    <row r="15" ht="27.75" customHeight="1" spans="1:13">
      <c r="A15" s="370" t="s">
        <v>702</v>
      </c>
      <c r="B15" s="348">
        <v>400</v>
      </c>
      <c r="C15" s="348">
        <v>1150.226123</v>
      </c>
      <c r="D15" s="349">
        <f t="shared" si="0"/>
        <v>-65.2242292187968</v>
      </c>
      <c r="E15" s="348">
        <v>970</v>
      </c>
      <c r="F15" s="349">
        <f t="shared" si="1"/>
        <v>-58.7628865979381</v>
      </c>
      <c r="G15" s="381"/>
      <c r="H15" s="204" t="s">
        <v>33</v>
      </c>
      <c r="I15" s="348">
        <v>151693</v>
      </c>
      <c r="J15" s="348">
        <v>140681</v>
      </c>
      <c r="K15" s="349">
        <f t="shared" si="2"/>
        <v>7.82763841599079</v>
      </c>
      <c r="L15" s="350">
        <v>138300</v>
      </c>
      <c r="M15" s="349">
        <f t="shared" si="3"/>
        <v>9.68402024584236</v>
      </c>
    </row>
    <row r="16" ht="27.75" customHeight="1" spans="1:13">
      <c r="A16" s="370" t="s">
        <v>703</v>
      </c>
      <c r="B16" s="348">
        <v>7500</v>
      </c>
      <c r="C16" s="348">
        <v>7849.816834</v>
      </c>
      <c r="D16" s="349">
        <f t="shared" si="0"/>
        <v>-4.4563693828477</v>
      </c>
      <c r="E16" s="348">
        <v>7800</v>
      </c>
      <c r="F16" s="349">
        <f t="shared" si="1"/>
        <v>-3.84615384615384</v>
      </c>
      <c r="G16" s="381"/>
      <c r="H16" s="204" t="s">
        <v>35</v>
      </c>
      <c r="I16" s="348">
        <v>414000</v>
      </c>
      <c r="J16" s="348">
        <v>404543</v>
      </c>
      <c r="K16" s="349">
        <f t="shared" si="2"/>
        <v>2.33769957705361</v>
      </c>
      <c r="L16" s="350">
        <v>400558</v>
      </c>
      <c r="M16" s="349">
        <f t="shared" si="3"/>
        <v>3.35581863300696</v>
      </c>
    </row>
    <row r="17" ht="27.75" customHeight="1" spans="1:13">
      <c r="A17" s="370" t="s">
        <v>704</v>
      </c>
      <c r="B17" s="348">
        <v>1000</v>
      </c>
      <c r="C17" s="348">
        <v>979.987517</v>
      </c>
      <c r="D17" s="349">
        <f t="shared" si="0"/>
        <v>2.04211611401577</v>
      </c>
      <c r="E17" s="354">
        <v>980</v>
      </c>
      <c r="F17" s="349">
        <f t="shared" si="1"/>
        <v>2.04081632653062</v>
      </c>
      <c r="G17" s="381"/>
      <c r="H17" s="204" t="s">
        <v>37</v>
      </c>
      <c r="I17" s="348">
        <v>406356</v>
      </c>
      <c r="J17" s="348">
        <v>390286</v>
      </c>
      <c r="K17" s="349">
        <f t="shared" si="2"/>
        <v>4.11749332540752</v>
      </c>
      <c r="L17" s="350">
        <v>374060</v>
      </c>
      <c r="M17" s="349">
        <f t="shared" si="3"/>
        <v>8.63390899855638</v>
      </c>
    </row>
    <row r="18" ht="27.75" customHeight="1" spans="1:13">
      <c r="A18" s="370" t="s">
        <v>705</v>
      </c>
      <c r="B18" s="348">
        <v>107000</v>
      </c>
      <c r="C18" s="348">
        <v>106703.52421</v>
      </c>
      <c r="D18" s="349">
        <f t="shared" si="0"/>
        <v>0.277850044968076</v>
      </c>
      <c r="E18" s="348">
        <v>105000</v>
      </c>
      <c r="F18" s="349">
        <f t="shared" si="1"/>
        <v>1.9047619047619</v>
      </c>
      <c r="G18" s="381"/>
      <c r="H18" s="204" t="s">
        <v>39</v>
      </c>
      <c r="I18" s="348">
        <v>40736</v>
      </c>
      <c r="J18" s="348">
        <v>40468</v>
      </c>
      <c r="K18" s="349">
        <f t="shared" si="2"/>
        <v>0.662251655629149</v>
      </c>
      <c r="L18" s="350">
        <v>39997</v>
      </c>
      <c r="M18" s="349">
        <f t="shared" si="3"/>
        <v>1.84763857289296</v>
      </c>
    </row>
    <row r="19" ht="27.75" customHeight="1" spans="1:13">
      <c r="A19" s="370" t="s">
        <v>706</v>
      </c>
      <c r="B19" s="348">
        <v>13000</v>
      </c>
      <c r="C19" s="348">
        <v>19091</v>
      </c>
      <c r="D19" s="349">
        <f t="shared" si="0"/>
        <v>-31.9050861662564</v>
      </c>
      <c r="E19" s="348">
        <v>19000</v>
      </c>
      <c r="F19" s="349">
        <f t="shared" si="1"/>
        <v>-31.5789473684211</v>
      </c>
      <c r="G19" s="381"/>
      <c r="H19" s="204" t="s">
        <v>41</v>
      </c>
      <c r="I19" s="348">
        <v>30467</v>
      </c>
      <c r="J19" s="348">
        <v>28904</v>
      </c>
      <c r="K19" s="349">
        <f t="shared" si="2"/>
        <v>5.40755604760588</v>
      </c>
      <c r="L19" s="350">
        <v>28399</v>
      </c>
      <c r="M19" s="349">
        <f t="shared" si="3"/>
        <v>7.28194654741363</v>
      </c>
    </row>
    <row r="20" ht="27.75" customHeight="1" spans="1:13">
      <c r="A20" s="370" t="s">
        <v>707</v>
      </c>
      <c r="B20" s="348">
        <v>80000</v>
      </c>
      <c r="C20" s="348">
        <v>64913.402463</v>
      </c>
      <c r="D20" s="349">
        <f t="shared" si="0"/>
        <v>23.2411134905449</v>
      </c>
      <c r="E20" s="348">
        <v>64500</v>
      </c>
      <c r="F20" s="349">
        <f t="shared" si="1"/>
        <v>24.031007751938</v>
      </c>
      <c r="G20" s="381"/>
      <c r="H20" s="204" t="s">
        <v>43</v>
      </c>
      <c r="I20" s="348">
        <v>39935</v>
      </c>
      <c r="J20" s="348">
        <v>37248</v>
      </c>
      <c r="K20" s="349">
        <f t="shared" si="2"/>
        <v>7.21381013745706</v>
      </c>
      <c r="L20" s="350">
        <v>37018</v>
      </c>
      <c r="M20" s="349">
        <f t="shared" si="3"/>
        <v>7.87995029445135</v>
      </c>
    </row>
    <row r="21" ht="27.75" customHeight="1" spans="1:13">
      <c r="A21" s="370" t="s">
        <v>708</v>
      </c>
      <c r="B21" s="348">
        <v>12000</v>
      </c>
      <c r="C21" s="348">
        <v>10737.896752</v>
      </c>
      <c r="D21" s="349">
        <f t="shared" si="0"/>
        <v>11.7537286598041</v>
      </c>
      <c r="E21" s="348">
        <v>11000</v>
      </c>
      <c r="F21" s="349">
        <f t="shared" si="1"/>
        <v>9.09090909090908</v>
      </c>
      <c r="G21" s="381"/>
      <c r="H21" s="204" t="s">
        <v>45</v>
      </c>
      <c r="I21" s="348">
        <v>313</v>
      </c>
      <c r="J21" s="348">
        <v>325</v>
      </c>
      <c r="K21" s="349">
        <f t="shared" si="2"/>
        <v>-3.69230769230769</v>
      </c>
      <c r="L21" s="350">
        <v>325</v>
      </c>
      <c r="M21" s="349">
        <f t="shared" si="3"/>
        <v>-3.69230769230769</v>
      </c>
    </row>
    <row r="22" ht="27.75" customHeight="1" spans="1:13">
      <c r="A22" s="370" t="s">
        <v>709</v>
      </c>
      <c r="B22" s="348">
        <v>14000</v>
      </c>
      <c r="C22" s="348">
        <v>13841.341543</v>
      </c>
      <c r="D22" s="349">
        <f t="shared" si="0"/>
        <v>1.1462650242905</v>
      </c>
      <c r="E22" s="348">
        <v>13500</v>
      </c>
      <c r="F22" s="349">
        <f t="shared" si="1"/>
        <v>3.7037037037037</v>
      </c>
      <c r="G22" s="381"/>
      <c r="H22" s="204" t="s">
        <v>710</v>
      </c>
      <c r="I22" s="348">
        <v>27695</v>
      </c>
      <c r="J22" s="348"/>
      <c r="K22" s="349"/>
      <c r="L22" s="352"/>
      <c r="M22" s="352"/>
    </row>
    <row r="23" ht="27.75" customHeight="1" spans="1:13">
      <c r="A23" s="370" t="s">
        <v>711</v>
      </c>
      <c r="B23" s="348">
        <v>0</v>
      </c>
      <c r="C23" s="348">
        <v>4898</v>
      </c>
      <c r="D23" s="349"/>
      <c r="E23" s="348">
        <v>4890</v>
      </c>
      <c r="F23" s="349"/>
      <c r="G23" s="381"/>
      <c r="H23" s="204" t="s">
        <v>712</v>
      </c>
      <c r="I23" s="348">
        <v>8170</v>
      </c>
      <c r="J23" s="348">
        <v>7781</v>
      </c>
      <c r="K23" s="349">
        <f t="shared" ref="K23:K25" si="4">I23/J23*100-100</f>
        <v>4.99935740907338</v>
      </c>
      <c r="L23" s="348">
        <v>7781</v>
      </c>
      <c r="M23" s="349">
        <f t="shared" ref="M23:M25" si="5">I23/L23*100-100</f>
        <v>4.99935740907338</v>
      </c>
    </row>
    <row r="24" ht="27.75" customHeight="1" spans="1:13">
      <c r="A24" s="370" t="s">
        <v>713</v>
      </c>
      <c r="B24" s="348">
        <v>128860</v>
      </c>
      <c r="C24" s="348">
        <v>124666.385913</v>
      </c>
      <c r="D24" s="349">
        <f t="shared" ref="D24:D27" si="6">B24/C24*100-100</f>
        <v>3.36386914266254</v>
      </c>
      <c r="E24" s="350">
        <v>125810</v>
      </c>
      <c r="F24" s="349">
        <f t="shared" ref="F24:F27" si="7">B24/E24*100-100</f>
        <v>2.42429059693188</v>
      </c>
      <c r="G24" s="382"/>
      <c r="H24" s="204" t="s">
        <v>714</v>
      </c>
      <c r="I24" s="348">
        <v>19788</v>
      </c>
      <c r="J24" s="348">
        <v>19938</v>
      </c>
      <c r="K24" s="349">
        <f t="shared" si="4"/>
        <v>-0.752332229912739</v>
      </c>
      <c r="L24" s="350">
        <v>18769</v>
      </c>
      <c r="M24" s="349">
        <f t="shared" si="5"/>
        <v>5.42916511268581</v>
      </c>
    </row>
    <row r="25" ht="27.75" customHeight="1" spans="1:13">
      <c r="A25" s="370" t="s">
        <v>715</v>
      </c>
      <c r="B25" s="348">
        <v>140</v>
      </c>
      <c r="C25" s="348">
        <v>145</v>
      </c>
      <c r="D25" s="349">
        <f t="shared" si="6"/>
        <v>-3.44827586206897</v>
      </c>
      <c r="E25" s="350">
        <v>120</v>
      </c>
      <c r="F25" s="349">
        <f t="shared" si="7"/>
        <v>16.6666666666667</v>
      </c>
      <c r="G25" s="382"/>
      <c r="H25" s="204" t="s">
        <v>716</v>
      </c>
      <c r="I25" s="348">
        <v>166530</v>
      </c>
      <c r="J25" s="348">
        <v>1390</v>
      </c>
      <c r="K25" s="349">
        <f t="shared" si="4"/>
        <v>11880.5755395683</v>
      </c>
      <c r="L25" s="348">
        <v>112540</v>
      </c>
      <c r="M25" s="349">
        <f t="shared" si="5"/>
        <v>47.9740536698063</v>
      </c>
    </row>
    <row r="26" s="366" customFormat="1" ht="27.75" customHeight="1" spans="1:13">
      <c r="A26" s="370" t="s">
        <v>717</v>
      </c>
      <c r="B26" s="348">
        <v>3000</v>
      </c>
      <c r="C26" s="348">
        <v>4255.429803</v>
      </c>
      <c r="D26" s="349">
        <f t="shared" si="6"/>
        <v>-29.5018332135322</v>
      </c>
      <c r="E26" s="350">
        <v>3800</v>
      </c>
      <c r="F26" s="349">
        <f t="shared" si="7"/>
        <v>-21.0526315789474</v>
      </c>
      <c r="G26" s="383"/>
      <c r="H26" s="384"/>
      <c r="I26" s="384"/>
      <c r="J26" s="384"/>
      <c r="K26" s="384"/>
      <c r="L26" s="384"/>
      <c r="M26" s="384"/>
    </row>
    <row r="27" s="366" customFormat="1" ht="27.75" customHeight="1" spans="1:13">
      <c r="A27" s="370" t="s">
        <v>718</v>
      </c>
      <c r="B27" s="348">
        <v>12000</v>
      </c>
      <c r="C27" s="348">
        <v>18234.076444</v>
      </c>
      <c r="D27" s="349">
        <f t="shared" si="6"/>
        <v>-34.1891538249602</v>
      </c>
      <c r="E27" s="350">
        <v>18000</v>
      </c>
      <c r="F27" s="349">
        <f t="shared" si="7"/>
        <v>-33.3333333333333</v>
      </c>
      <c r="G27" s="383"/>
      <c r="H27" s="204"/>
      <c r="I27" s="124"/>
      <c r="J27" s="124"/>
      <c r="K27" s="349"/>
      <c r="L27" s="124"/>
      <c r="M27" s="349"/>
    </row>
    <row r="28" s="366" customFormat="1" ht="27.75" customHeight="1" spans="1:13">
      <c r="A28" s="370"/>
      <c r="B28" s="348"/>
      <c r="C28" s="348"/>
      <c r="D28" s="349"/>
      <c r="E28" s="350"/>
      <c r="F28" s="349"/>
      <c r="G28" s="383"/>
      <c r="H28" s="204"/>
      <c r="I28" s="124"/>
      <c r="J28" s="124"/>
      <c r="K28" s="349"/>
      <c r="L28" s="124"/>
      <c r="M28" s="349"/>
    </row>
    <row r="29" s="366" customFormat="1" ht="27.75" customHeight="1" spans="1:13">
      <c r="A29" s="370"/>
      <c r="B29" s="348"/>
      <c r="C29" s="348"/>
      <c r="D29" s="349"/>
      <c r="E29" s="350"/>
      <c r="F29" s="349"/>
      <c r="G29" s="383"/>
      <c r="H29" s="204"/>
      <c r="I29" s="124"/>
      <c r="J29" s="124"/>
      <c r="K29" s="349"/>
      <c r="L29" s="124"/>
      <c r="M29" s="357"/>
    </row>
    <row r="30" s="366" customFormat="1" ht="27.75" customHeight="1" spans="1:13">
      <c r="A30" s="355" t="s">
        <v>57</v>
      </c>
      <c r="B30" s="356">
        <f>SUM(B7:B29)</f>
        <v>5261000</v>
      </c>
      <c r="C30" s="356">
        <f>SUM(C7:C29)</f>
        <v>5107754.39642</v>
      </c>
      <c r="D30" s="357">
        <f t="shared" ref="D30:D41" si="8">B30/C30*100-100</f>
        <v>3.00025396067218</v>
      </c>
      <c r="E30" s="356">
        <f>SUM(E7:E29)</f>
        <v>5042000</v>
      </c>
      <c r="F30" s="357">
        <f t="shared" ref="F30:F41" si="9">B30/E30*100-100</f>
        <v>4.34351447838159</v>
      </c>
      <c r="G30" s="383"/>
      <c r="H30" s="355"/>
      <c r="I30" s="356"/>
      <c r="J30" s="356"/>
      <c r="K30" s="357"/>
      <c r="L30" s="356"/>
      <c r="M30" s="357"/>
    </row>
    <row r="31" s="366" customFormat="1" ht="27.75" customHeight="1" spans="1:13">
      <c r="A31" s="371" t="s">
        <v>58</v>
      </c>
      <c r="B31" s="348">
        <v>-1626973</v>
      </c>
      <c r="C31" s="348">
        <v>-1608232</v>
      </c>
      <c r="D31" s="349">
        <f t="shared" si="8"/>
        <v>1.16531694432148</v>
      </c>
      <c r="E31" s="348">
        <v>-1608400</v>
      </c>
      <c r="F31" s="349">
        <f t="shared" si="9"/>
        <v>1.15475006217358</v>
      </c>
      <c r="G31" s="383"/>
      <c r="H31" s="204"/>
      <c r="I31" s="390"/>
      <c r="J31" s="348"/>
      <c r="K31" s="357"/>
      <c r="L31" s="356"/>
      <c r="M31" s="357"/>
    </row>
    <row r="32" s="366" customFormat="1" ht="27.75" customHeight="1" spans="1:13">
      <c r="A32" s="204" t="s">
        <v>59</v>
      </c>
      <c r="B32" s="348">
        <v>418018</v>
      </c>
      <c r="C32" s="348">
        <v>416291</v>
      </c>
      <c r="D32" s="349">
        <f t="shared" si="8"/>
        <v>0.41485403239561</v>
      </c>
      <c r="E32" s="348">
        <v>416291</v>
      </c>
      <c r="F32" s="349">
        <f t="shared" si="9"/>
        <v>0.41485403239561</v>
      </c>
      <c r="G32" s="385"/>
      <c r="H32" s="204"/>
      <c r="I32" s="146"/>
      <c r="J32" s="348"/>
      <c r="K32" s="357"/>
      <c r="L32" s="146"/>
      <c r="M32" s="146"/>
    </row>
    <row r="33" ht="27.75" customHeight="1" spans="1:13">
      <c r="A33" s="204" t="s">
        <v>60</v>
      </c>
      <c r="B33" s="348">
        <v>97386.280305</v>
      </c>
      <c r="C33" s="348">
        <v>97386</v>
      </c>
      <c r="D33" s="349">
        <f t="shared" si="8"/>
        <v>0.000287828846026628</v>
      </c>
      <c r="E33" s="348">
        <v>97386</v>
      </c>
      <c r="F33" s="349">
        <f t="shared" si="9"/>
        <v>0.000287828846026628</v>
      </c>
      <c r="G33" s="385"/>
      <c r="H33" s="204"/>
      <c r="I33" s="146"/>
      <c r="J33" s="391"/>
      <c r="K33" s="357"/>
      <c r="L33" s="391"/>
      <c r="M33" s="146"/>
    </row>
    <row r="34" ht="27.75" customHeight="1" spans="1:13">
      <c r="A34" s="204" t="s">
        <v>61</v>
      </c>
      <c r="B34" s="348">
        <v>504486</v>
      </c>
      <c r="C34" s="348">
        <v>811363</v>
      </c>
      <c r="D34" s="349">
        <f t="shared" si="8"/>
        <v>-37.8224050147714</v>
      </c>
      <c r="E34" s="348">
        <v>779446</v>
      </c>
      <c r="F34" s="349">
        <f t="shared" si="9"/>
        <v>-35.2763372959769</v>
      </c>
      <c r="G34" s="385"/>
      <c r="H34" s="371"/>
      <c r="I34" s="146"/>
      <c r="J34" s="391"/>
      <c r="K34" s="357"/>
      <c r="L34" s="391"/>
      <c r="M34" s="146"/>
    </row>
    <row r="35" ht="27.75" customHeight="1" spans="1:13">
      <c r="A35" s="204" t="s">
        <v>62</v>
      </c>
      <c r="B35" s="146">
        <v>2990</v>
      </c>
      <c r="C35" s="348">
        <v>3397</v>
      </c>
      <c r="D35" s="349">
        <f t="shared" si="8"/>
        <v>-11.9811598469238</v>
      </c>
      <c r="E35" s="146">
        <v>3397</v>
      </c>
      <c r="F35" s="349">
        <f t="shared" si="9"/>
        <v>-11.9811598469238</v>
      </c>
      <c r="G35" s="385"/>
      <c r="H35" s="371"/>
      <c r="I35" s="146"/>
      <c r="J35" s="391"/>
      <c r="K35" s="357"/>
      <c r="L35" s="391"/>
      <c r="M35" s="146"/>
    </row>
    <row r="36" ht="27.75" customHeight="1" spans="1:13">
      <c r="A36" s="204" t="s">
        <v>63</v>
      </c>
      <c r="B36" s="348">
        <v>-275800</v>
      </c>
      <c r="C36" s="348">
        <v>-142120</v>
      </c>
      <c r="D36" s="349">
        <f t="shared" si="8"/>
        <v>94.0613566000563</v>
      </c>
      <c r="E36" s="348">
        <v>-142120</v>
      </c>
      <c r="F36" s="349">
        <f t="shared" si="9"/>
        <v>94.0613566000563</v>
      </c>
      <c r="G36" s="385"/>
      <c r="H36" s="371"/>
      <c r="I36" s="146"/>
      <c r="J36" s="391"/>
      <c r="K36" s="357"/>
      <c r="L36" s="391"/>
      <c r="M36" s="146"/>
    </row>
    <row r="37" ht="27.75" customHeight="1" spans="1:13">
      <c r="A37" s="355" t="s">
        <v>64</v>
      </c>
      <c r="B37" s="364">
        <f>SUM(B30:B36)</f>
        <v>4381107.280305</v>
      </c>
      <c r="C37" s="364">
        <f>SUM(C30:C36)</f>
        <v>4685839.39642</v>
      </c>
      <c r="D37" s="357">
        <f t="shared" si="8"/>
        <v>-6.50325566744387</v>
      </c>
      <c r="E37" s="364">
        <f>SUM(E30:E36)</f>
        <v>4588000</v>
      </c>
      <c r="F37" s="357">
        <f t="shared" si="9"/>
        <v>-4.50943155394508</v>
      </c>
      <c r="G37" s="385"/>
      <c r="H37" s="371"/>
      <c r="I37" s="146"/>
      <c r="J37" s="391"/>
      <c r="K37" s="357"/>
      <c r="L37" s="391"/>
      <c r="M37" s="146"/>
    </row>
    <row r="38" ht="27.75" customHeight="1" spans="1:13">
      <c r="A38" s="204" t="s">
        <v>65</v>
      </c>
      <c r="B38" s="348">
        <v>626940</v>
      </c>
      <c r="C38" s="146">
        <v>616056</v>
      </c>
      <c r="D38" s="349">
        <f t="shared" si="8"/>
        <v>1.76672250574623</v>
      </c>
      <c r="E38" s="146">
        <v>616056</v>
      </c>
      <c r="F38" s="349">
        <f t="shared" si="9"/>
        <v>1.76672250574623</v>
      </c>
      <c r="G38" s="385"/>
      <c r="H38" s="371"/>
      <c r="I38" s="146"/>
      <c r="J38" s="391"/>
      <c r="K38" s="357"/>
      <c r="L38" s="391"/>
      <c r="M38" s="146"/>
    </row>
    <row r="39" ht="27.75" customHeight="1" spans="1:13">
      <c r="A39" s="204" t="s">
        <v>66</v>
      </c>
      <c r="B39" s="372">
        <v>476809</v>
      </c>
      <c r="C39" s="348">
        <v>237517</v>
      </c>
      <c r="D39" s="349">
        <f t="shared" si="8"/>
        <v>100.747314929037</v>
      </c>
      <c r="E39" s="348">
        <v>237517</v>
      </c>
      <c r="F39" s="349">
        <f t="shared" si="9"/>
        <v>100.747314929037</v>
      </c>
      <c r="G39" s="385"/>
      <c r="H39" s="371"/>
      <c r="I39" s="146"/>
      <c r="J39" s="356"/>
      <c r="K39" s="357"/>
      <c r="L39" s="391"/>
      <c r="M39" s="146"/>
    </row>
    <row r="40" ht="27.75" customHeight="1" spans="1:13">
      <c r="A40" s="204" t="s">
        <v>67</v>
      </c>
      <c r="B40" s="372">
        <v>66144</v>
      </c>
      <c r="C40" s="348">
        <v>18427</v>
      </c>
      <c r="D40" s="349">
        <f t="shared" si="8"/>
        <v>258.951538503283</v>
      </c>
      <c r="E40" s="348">
        <v>18427</v>
      </c>
      <c r="F40" s="349">
        <f t="shared" si="9"/>
        <v>258.951538503283</v>
      </c>
      <c r="G40" s="385"/>
      <c r="H40" s="386"/>
      <c r="I40" s="392"/>
      <c r="J40" s="348"/>
      <c r="K40" s="392"/>
      <c r="L40" s="146"/>
      <c r="M40" s="146"/>
    </row>
    <row r="41" ht="27.75" customHeight="1" spans="1:13">
      <c r="A41" s="355" t="s">
        <v>68</v>
      </c>
      <c r="B41" s="364">
        <f>SUM(B37:B40)</f>
        <v>5551000.280305</v>
      </c>
      <c r="C41" s="364">
        <f>SUM(C37:C40)</f>
        <v>5557839.39642</v>
      </c>
      <c r="D41" s="357">
        <f t="shared" si="8"/>
        <v>-0.123053503838307</v>
      </c>
      <c r="E41" s="373">
        <f>SUM(E37:E40)</f>
        <v>5460000</v>
      </c>
      <c r="F41" s="357">
        <f t="shared" si="9"/>
        <v>1.66667180045788</v>
      </c>
      <c r="G41" s="387"/>
      <c r="H41" s="355" t="s">
        <v>69</v>
      </c>
      <c r="I41" s="356">
        <f t="shared" ref="I41:L41" si="10">SUM(I7:I40)</f>
        <v>5551000</v>
      </c>
      <c r="J41" s="356">
        <f t="shared" si="10"/>
        <v>5033913</v>
      </c>
      <c r="K41" s="357">
        <f>I41/J41*100-100</f>
        <v>10.2720686670588</v>
      </c>
      <c r="L41" s="356">
        <f t="shared" si="10"/>
        <v>5051000</v>
      </c>
      <c r="M41" s="357">
        <f>I41/L41*100-100</f>
        <v>9.89902989507027</v>
      </c>
    </row>
    <row r="42" ht="27.75" customHeight="1" spans="1:13">
      <c r="A42" s="204"/>
      <c r="B42" s="146"/>
      <c r="C42" s="356"/>
      <c r="D42" s="357"/>
      <c r="E42" s="146"/>
      <c r="F42" s="349"/>
      <c r="G42" s="385"/>
      <c r="H42" s="204" t="s">
        <v>70</v>
      </c>
      <c r="I42" s="348"/>
      <c r="J42" s="358">
        <v>65754</v>
      </c>
      <c r="K42" s="357"/>
      <c r="L42" s="356"/>
      <c r="M42" s="357"/>
    </row>
    <row r="43" ht="27.75" customHeight="1" spans="1:13">
      <c r="A43" s="204"/>
      <c r="B43" s="146"/>
      <c r="C43" s="354"/>
      <c r="D43" s="357"/>
      <c r="E43" s="146"/>
      <c r="F43" s="349"/>
      <c r="G43" s="385"/>
      <c r="H43" s="204" t="s">
        <v>71</v>
      </c>
      <c r="I43" s="390"/>
      <c r="J43" s="358">
        <f>J44-J42-J41</f>
        <v>458172.396420001</v>
      </c>
      <c r="K43" s="349"/>
      <c r="L43" s="124">
        <f>L44-L41</f>
        <v>409000</v>
      </c>
      <c r="M43" s="357"/>
    </row>
    <row r="44" ht="27.75" customHeight="1" spans="1:13">
      <c r="A44" s="355" t="s">
        <v>72</v>
      </c>
      <c r="B44" s="356">
        <f>SUM(B41:B43)</f>
        <v>5551000.280305</v>
      </c>
      <c r="C44" s="364">
        <f>C41</f>
        <v>5557839.39642</v>
      </c>
      <c r="D44" s="357">
        <f>B44/C44*100-100</f>
        <v>-0.123053503838307</v>
      </c>
      <c r="E44" s="356">
        <f>E41</f>
        <v>5460000</v>
      </c>
      <c r="F44" s="357">
        <f>B44/E44*100-100</f>
        <v>1.66667180045788</v>
      </c>
      <c r="G44" s="388"/>
      <c r="H44" s="355" t="s">
        <v>72</v>
      </c>
      <c r="I44" s="356">
        <f>I41</f>
        <v>5551000</v>
      </c>
      <c r="J44" s="356">
        <f>C44</f>
        <v>5557839.39642</v>
      </c>
      <c r="K44" s="357">
        <f>I44/J44*100-100</f>
        <v>-0.123058547254999</v>
      </c>
      <c r="L44" s="356">
        <f>E44</f>
        <v>5460000</v>
      </c>
      <c r="M44" s="357">
        <f>I44/L44*100-100</f>
        <v>1.66666666666666</v>
      </c>
    </row>
    <row r="45" spans="3:3">
      <c r="C45" s="360"/>
    </row>
    <row r="46" ht="20.25" spans="2:9">
      <c r="B46" s="360"/>
      <c r="E46" s="360"/>
      <c r="I46" s="361"/>
    </row>
    <row r="47" spans="2:9">
      <c r="B47" s="360"/>
      <c r="E47" s="360"/>
      <c r="I47" s="362"/>
    </row>
    <row r="48" spans="9:9">
      <c r="I48" s="362"/>
    </row>
    <row r="49" spans="9:9">
      <c r="I49" s="362"/>
    </row>
    <row r="50" spans="9:9">
      <c r="I50" s="362"/>
    </row>
    <row r="51" spans="9:9">
      <c r="I51" s="362"/>
    </row>
    <row r="52" spans="9:9">
      <c r="I52" s="362"/>
    </row>
  </sheetData>
  <mergeCells count="17">
    <mergeCell ref="A1:M1"/>
    <mergeCell ref="J2:K2"/>
    <mergeCell ref="L2:M2"/>
    <mergeCell ref="A3:F3"/>
    <mergeCell ref="H3:M3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K4:K5"/>
    <mergeCell ref="L4:L5"/>
    <mergeCell ref="M4:M5"/>
  </mergeCells>
  <printOptions horizontalCentered="1"/>
  <pageMargins left="0.11875" right="0.2" top="0.159027777777778" bottom="0.159027777777778" header="0.309027777777778" footer="0.11875"/>
  <pageSetup paperSize="9" scale="86" fitToHeight="0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8"/>
  <sheetViews>
    <sheetView topLeftCell="A28" workbookViewId="0">
      <selection activeCell="F40" sqref="F40"/>
    </sheetView>
  </sheetViews>
  <sheetFormatPr defaultColWidth="9" defaultRowHeight="15.75"/>
  <cols>
    <col min="1" max="1" width="28.875" style="335" customWidth="1"/>
    <col min="2" max="6" width="14.5" style="336" customWidth="1"/>
    <col min="7" max="214" width="9" style="336"/>
    <col min="215" max="215" width="27.375" style="336" customWidth="1"/>
    <col min="216" max="218" width="10.625" style="336" customWidth="1"/>
    <col min="219" max="219" width="11.75" style="336" customWidth="1"/>
    <col min="220" max="220" width="11" style="336" customWidth="1"/>
    <col min="221" max="221" width="0.75" style="336" customWidth="1"/>
    <col min="222" max="222" width="24.25" style="336" customWidth="1"/>
    <col min="223" max="224" width="10.625" style="336" customWidth="1"/>
    <col min="225" max="225" width="11.875" style="336" customWidth="1"/>
    <col min="226" max="226" width="11.125" style="336" customWidth="1"/>
    <col min="227" max="227" width="12.5" style="336" customWidth="1"/>
    <col min="228" max="470" width="9" style="336"/>
    <col min="471" max="471" width="27.375" style="336" customWidth="1"/>
    <col min="472" max="474" width="10.625" style="336" customWidth="1"/>
    <col min="475" max="475" width="11.75" style="336" customWidth="1"/>
    <col min="476" max="476" width="11" style="336" customWidth="1"/>
    <col min="477" max="477" width="0.75" style="336" customWidth="1"/>
    <col min="478" max="478" width="24.25" style="336" customWidth="1"/>
    <col min="479" max="480" width="10.625" style="336" customWidth="1"/>
    <col min="481" max="481" width="11.875" style="336" customWidth="1"/>
    <col min="482" max="482" width="11.125" style="336" customWidth="1"/>
    <col min="483" max="483" width="12.5" style="336" customWidth="1"/>
    <col min="484" max="726" width="9" style="336"/>
    <col min="727" max="727" width="27.375" style="336" customWidth="1"/>
    <col min="728" max="730" width="10.625" style="336" customWidth="1"/>
    <col min="731" max="731" width="11.75" style="336" customWidth="1"/>
    <col min="732" max="732" width="11" style="336" customWidth="1"/>
    <col min="733" max="733" width="0.75" style="336" customWidth="1"/>
    <col min="734" max="734" width="24.25" style="336" customWidth="1"/>
    <col min="735" max="736" width="10.625" style="336" customWidth="1"/>
    <col min="737" max="737" width="11.875" style="336" customWidth="1"/>
    <col min="738" max="738" width="11.125" style="336" customWidth="1"/>
    <col min="739" max="739" width="12.5" style="336" customWidth="1"/>
    <col min="740" max="982" width="9" style="336"/>
    <col min="983" max="983" width="27.375" style="336" customWidth="1"/>
    <col min="984" max="986" width="10.625" style="336" customWidth="1"/>
    <col min="987" max="987" width="11.75" style="336" customWidth="1"/>
    <col min="988" max="988" width="11" style="336" customWidth="1"/>
    <col min="989" max="989" width="0.75" style="336" customWidth="1"/>
    <col min="990" max="990" width="24.25" style="336" customWidth="1"/>
    <col min="991" max="992" width="10.625" style="336" customWidth="1"/>
    <col min="993" max="993" width="11.875" style="336" customWidth="1"/>
    <col min="994" max="994" width="11.125" style="336" customWidth="1"/>
    <col min="995" max="995" width="12.5" style="336" customWidth="1"/>
    <col min="996" max="1238" width="9" style="336"/>
    <col min="1239" max="1239" width="27.375" style="336" customWidth="1"/>
    <col min="1240" max="1242" width="10.625" style="336" customWidth="1"/>
    <col min="1243" max="1243" width="11.75" style="336" customWidth="1"/>
    <col min="1244" max="1244" width="11" style="336" customWidth="1"/>
    <col min="1245" max="1245" width="0.75" style="336" customWidth="1"/>
    <col min="1246" max="1246" width="24.25" style="336" customWidth="1"/>
    <col min="1247" max="1248" width="10.625" style="336" customWidth="1"/>
    <col min="1249" max="1249" width="11.875" style="336" customWidth="1"/>
    <col min="1250" max="1250" width="11.125" style="336" customWidth="1"/>
    <col min="1251" max="1251" width="12.5" style="336" customWidth="1"/>
    <col min="1252" max="1494" width="9" style="336"/>
    <col min="1495" max="1495" width="27.375" style="336" customWidth="1"/>
    <col min="1496" max="1498" width="10.625" style="336" customWidth="1"/>
    <col min="1499" max="1499" width="11.75" style="336" customWidth="1"/>
    <col min="1500" max="1500" width="11" style="336" customWidth="1"/>
    <col min="1501" max="1501" width="0.75" style="336" customWidth="1"/>
    <col min="1502" max="1502" width="24.25" style="336" customWidth="1"/>
    <col min="1503" max="1504" width="10.625" style="336" customWidth="1"/>
    <col min="1505" max="1505" width="11.875" style="336" customWidth="1"/>
    <col min="1506" max="1506" width="11.125" style="336" customWidth="1"/>
    <col min="1507" max="1507" width="12.5" style="336" customWidth="1"/>
    <col min="1508" max="1750" width="9" style="336"/>
    <col min="1751" max="1751" width="27.375" style="336" customWidth="1"/>
    <col min="1752" max="1754" width="10.625" style="336" customWidth="1"/>
    <col min="1755" max="1755" width="11.75" style="336" customWidth="1"/>
    <col min="1756" max="1756" width="11" style="336" customWidth="1"/>
    <col min="1757" max="1757" width="0.75" style="336" customWidth="1"/>
    <col min="1758" max="1758" width="24.25" style="336" customWidth="1"/>
    <col min="1759" max="1760" width="10.625" style="336" customWidth="1"/>
    <col min="1761" max="1761" width="11.875" style="336" customWidth="1"/>
    <col min="1762" max="1762" width="11.125" style="336" customWidth="1"/>
    <col min="1763" max="1763" width="12.5" style="336" customWidth="1"/>
    <col min="1764" max="2006" width="9" style="336"/>
    <col min="2007" max="2007" width="27.375" style="336" customWidth="1"/>
    <col min="2008" max="2010" width="10.625" style="336" customWidth="1"/>
    <col min="2011" max="2011" width="11.75" style="336" customWidth="1"/>
    <col min="2012" max="2012" width="11" style="336" customWidth="1"/>
    <col min="2013" max="2013" width="0.75" style="336" customWidth="1"/>
    <col min="2014" max="2014" width="24.25" style="336" customWidth="1"/>
    <col min="2015" max="2016" width="10.625" style="336" customWidth="1"/>
    <col min="2017" max="2017" width="11.875" style="336" customWidth="1"/>
    <col min="2018" max="2018" width="11.125" style="336" customWidth="1"/>
    <col min="2019" max="2019" width="12.5" style="336" customWidth="1"/>
    <col min="2020" max="2262" width="9" style="336"/>
    <col min="2263" max="2263" width="27.375" style="336" customWidth="1"/>
    <col min="2264" max="2266" width="10.625" style="336" customWidth="1"/>
    <col min="2267" max="2267" width="11.75" style="336" customWidth="1"/>
    <col min="2268" max="2268" width="11" style="336" customWidth="1"/>
    <col min="2269" max="2269" width="0.75" style="336" customWidth="1"/>
    <col min="2270" max="2270" width="24.25" style="336" customWidth="1"/>
    <col min="2271" max="2272" width="10.625" style="336" customWidth="1"/>
    <col min="2273" max="2273" width="11.875" style="336" customWidth="1"/>
    <col min="2274" max="2274" width="11.125" style="336" customWidth="1"/>
    <col min="2275" max="2275" width="12.5" style="336" customWidth="1"/>
    <col min="2276" max="2518" width="9" style="336"/>
    <col min="2519" max="2519" width="27.375" style="336" customWidth="1"/>
    <col min="2520" max="2522" width="10.625" style="336" customWidth="1"/>
    <col min="2523" max="2523" width="11.75" style="336" customWidth="1"/>
    <col min="2524" max="2524" width="11" style="336" customWidth="1"/>
    <col min="2525" max="2525" width="0.75" style="336" customWidth="1"/>
    <col min="2526" max="2526" width="24.25" style="336" customWidth="1"/>
    <col min="2527" max="2528" width="10.625" style="336" customWidth="1"/>
    <col min="2529" max="2529" width="11.875" style="336" customWidth="1"/>
    <col min="2530" max="2530" width="11.125" style="336" customWidth="1"/>
    <col min="2531" max="2531" width="12.5" style="336" customWidth="1"/>
    <col min="2532" max="2774" width="9" style="336"/>
    <col min="2775" max="2775" width="27.375" style="336" customWidth="1"/>
    <col min="2776" max="2778" width="10.625" style="336" customWidth="1"/>
    <col min="2779" max="2779" width="11.75" style="336" customWidth="1"/>
    <col min="2780" max="2780" width="11" style="336" customWidth="1"/>
    <col min="2781" max="2781" width="0.75" style="336" customWidth="1"/>
    <col min="2782" max="2782" width="24.25" style="336" customWidth="1"/>
    <col min="2783" max="2784" width="10.625" style="336" customWidth="1"/>
    <col min="2785" max="2785" width="11.875" style="336" customWidth="1"/>
    <col min="2786" max="2786" width="11.125" style="336" customWidth="1"/>
    <col min="2787" max="2787" width="12.5" style="336" customWidth="1"/>
    <col min="2788" max="3030" width="9" style="336"/>
    <col min="3031" max="3031" width="27.375" style="336" customWidth="1"/>
    <col min="3032" max="3034" width="10.625" style="336" customWidth="1"/>
    <col min="3035" max="3035" width="11.75" style="336" customWidth="1"/>
    <col min="3036" max="3036" width="11" style="336" customWidth="1"/>
    <col min="3037" max="3037" width="0.75" style="336" customWidth="1"/>
    <col min="3038" max="3038" width="24.25" style="336" customWidth="1"/>
    <col min="3039" max="3040" width="10.625" style="336" customWidth="1"/>
    <col min="3041" max="3041" width="11.875" style="336" customWidth="1"/>
    <col min="3042" max="3042" width="11.125" style="336" customWidth="1"/>
    <col min="3043" max="3043" width="12.5" style="336" customWidth="1"/>
    <col min="3044" max="3286" width="9" style="336"/>
    <col min="3287" max="3287" width="27.375" style="336" customWidth="1"/>
    <col min="3288" max="3290" width="10.625" style="336" customWidth="1"/>
    <col min="3291" max="3291" width="11.75" style="336" customWidth="1"/>
    <col min="3292" max="3292" width="11" style="336" customWidth="1"/>
    <col min="3293" max="3293" width="0.75" style="336" customWidth="1"/>
    <col min="3294" max="3294" width="24.25" style="336" customWidth="1"/>
    <col min="3295" max="3296" width="10.625" style="336" customWidth="1"/>
    <col min="3297" max="3297" width="11.875" style="336" customWidth="1"/>
    <col min="3298" max="3298" width="11.125" style="336" customWidth="1"/>
    <col min="3299" max="3299" width="12.5" style="336" customWidth="1"/>
    <col min="3300" max="3542" width="9" style="336"/>
    <col min="3543" max="3543" width="27.375" style="336" customWidth="1"/>
    <col min="3544" max="3546" width="10.625" style="336" customWidth="1"/>
    <col min="3547" max="3547" width="11.75" style="336" customWidth="1"/>
    <col min="3548" max="3548" width="11" style="336" customWidth="1"/>
    <col min="3549" max="3549" width="0.75" style="336" customWidth="1"/>
    <col min="3550" max="3550" width="24.25" style="336" customWidth="1"/>
    <col min="3551" max="3552" width="10.625" style="336" customWidth="1"/>
    <col min="3553" max="3553" width="11.875" style="336" customWidth="1"/>
    <col min="3554" max="3554" width="11.125" style="336" customWidth="1"/>
    <col min="3555" max="3555" width="12.5" style="336" customWidth="1"/>
    <col min="3556" max="3798" width="9" style="336"/>
    <col min="3799" max="3799" width="27.375" style="336" customWidth="1"/>
    <col min="3800" max="3802" width="10.625" style="336" customWidth="1"/>
    <col min="3803" max="3803" width="11.75" style="336" customWidth="1"/>
    <col min="3804" max="3804" width="11" style="336" customWidth="1"/>
    <col min="3805" max="3805" width="0.75" style="336" customWidth="1"/>
    <col min="3806" max="3806" width="24.25" style="336" customWidth="1"/>
    <col min="3807" max="3808" width="10.625" style="336" customWidth="1"/>
    <col min="3809" max="3809" width="11.875" style="336" customWidth="1"/>
    <col min="3810" max="3810" width="11.125" style="336" customWidth="1"/>
    <col min="3811" max="3811" width="12.5" style="336" customWidth="1"/>
    <col min="3812" max="4054" width="9" style="336"/>
    <col min="4055" max="4055" width="27.375" style="336" customWidth="1"/>
    <col min="4056" max="4058" width="10.625" style="336" customWidth="1"/>
    <col min="4059" max="4059" width="11.75" style="336" customWidth="1"/>
    <col min="4060" max="4060" width="11" style="336" customWidth="1"/>
    <col min="4061" max="4061" width="0.75" style="336" customWidth="1"/>
    <col min="4062" max="4062" width="24.25" style="336" customWidth="1"/>
    <col min="4063" max="4064" width="10.625" style="336" customWidth="1"/>
    <col min="4065" max="4065" width="11.875" style="336" customWidth="1"/>
    <col min="4066" max="4066" width="11.125" style="336" customWidth="1"/>
    <col min="4067" max="4067" width="12.5" style="336" customWidth="1"/>
    <col min="4068" max="4310" width="9" style="336"/>
    <col min="4311" max="4311" width="27.375" style="336" customWidth="1"/>
    <col min="4312" max="4314" width="10.625" style="336" customWidth="1"/>
    <col min="4315" max="4315" width="11.75" style="336" customWidth="1"/>
    <col min="4316" max="4316" width="11" style="336" customWidth="1"/>
    <col min="4317" max="4317" width="0.75" style="336" customWidth="1"/>
    <col min="4318" max="4318" width="24.25" style="336" customWidth="1"/>
    <col min="4319" max="4320" width="10.625" style="336" customWidth="1"/>
    <col min="4321" max="4321" width="11.875" style="336" customWidth="1"/>
    <col min="4322" max="4322" width="11.125" style="336" customWidth="1"/>
    <col min="4323" max="4323" width="12.5" style="336" customWidth="1"/>
    <col min="4324" max="4566" width="9" style="336"/>
    <col min="4567" max="4567" width="27.375" style="336" customWidth="1"/>
    <col min="4568" max="4570" width="10.625" style="336" customWidth="1"/>
    <col min="4571" max="4571" width="11.75" style="336" customWidth="1"/>
    <col min="4572" max="4572" width="11" style="336" customWidth="1"/>
    <col min="4573" max="4573" width="0.75" style="336" customWidth="1"/>
    <col min="4574" max="4574" width="24.25" style="336" customWidth="1"/>
    <col min="4575" max="4576" width="10.625" style="336" customWidth="1"/>
    <col min="4577" max="4577" width="11.875" style="336" customWidth="1"/>
    <col min="4578" max="4578" width="11.125" style="336" customWidth="1"/>
    <col min="4579" max="4579" width="12.5" style="336" customWidth="1"/>
    <col min="4580" max="4822" width="9" style="336"/>
    <col min="4823" max="4823" width="27.375" style="336" customWidth="1"/>
    <col min="4824" max="4826" width="10.625" style="336" customWidth="1"/>
    <col min="4827" max="4827" width="11.75" style="336" customWidth="1"/>
    <col min="4828" max="4828" width="11" style="336" customWidth="1"/>
    <col min="4829" max="4829" width="0.75" style="336" customWidth="1"/>
    <col min="4830" max="4830" width="24.25" style="336" customWidth="1"/>
    <col min="4831" max="4832" width="10.625" style="336" customWidth="1"/>
    <col min="4833" max="4833" width="11.875" style="336" customWidth="1"/>
    <col min="4834" max="4834" width="11.125" style="336" customWidth="1"/>
    <col min="4835" max="4835" width="12.5" style="336" customWidth="1"/>
    <col min="4836" max="5078" width="9" style="336"/>
    <col min="5079" max="5079" width="27.375" style="336" customWidth="1"/>
    <col min="5080" max="5082" width="10.625" style="336" customWidth="1"/>
    <col min="5083" max="5083" width="11.75" style="336" customWidth="1"/>
    <col min="5084" max="5084" width="11" style="336" customWidth="1"/>
    <col min="5085" max="5085" width="0.75" style="336" customWidth="1"/>
    <col min="5086" max="5086" width="24.25" style="336" customWidth="1"/>
    <col min="5087" max="5088" width="10.625" style="336" customWidth="1"/>
    <col min="5089" max="5089" width="11.875" style="336" customWidth="1"/>
    <col min="5090" max="5090" width="11.125" style="336" customWidth="1"/>
    <col min="5091" max="5091" width="12.5" style="336" customWidth="1"/>
    <col min="5092" max="5334" width="9" style="336"/>
    <col min="5335" max="5335" width="27.375" style="336" customWidth="1"/>
    <col min="5336" max="5338" width="10.625" style="336" customWidth="1"/>
    <col min="5339" max="5339" width="11.75" style="336" customWidth="1"/>
    <col min="5340" max="5340" width="11" style="336" customWidth="1"/>
    <col min="5341" max="5341" width="0.75" style="336" customWidth="1"/>
    <col min="5342" max="5342" width="24.25" style="336" customWidth="1"/>
    <col min="5343" max="5344" width="10.625" style="336" customWidth="1"/>
    <col min="5345" max="5345" width="11.875" style="336" customWidth="1"/>
    <col min="5346" max="5346" width="11.125" style="336" customWidth="1"/>
    <col min="5347" max="5347" width="12.5" style="336" customWidth="1"/>
    <col min="5348" max="5590" width="9" style="336"/>
    <col min="5591" max="5591" width="27.375" style="336" customWidth="1"/>
    <col min="5592" max="5594" width="10.625" style="336" customWidth="1"/>
    <col min="5595" max="5595" width="11.75" style="336" customWidth="1"/>
    <col min="5596" max="5596" width="11" style="336" customWidth="1"/>
    <col min="5597" max="5597" width="0.75" style="336" customWidth="1"/>
    <col min="5598" max="5598" width="24.25" style="336" customWidth="1"/>
    <col min="5599" max="5600" width="10.625" style="336" customWidth="1"/>
    <col min="5601" max="5601" width="11.875" style="336" customWidth="1"/>
    <col min="5602" max="5602" width="11.125" style="336" customWidth="1"/>
    <col min="5603" max="5603" width="12.5" style="336" customWidth="1"/>
    <col min="5604" max="5846" width="9" style="336"/>
    <col min="5847" max="5847" width="27.375" style="336" customWidth="1"/>
    <col min="5848" max="5850" width="10.625" style="336" customWidth="1"/>
    <col min="5851" max="5851" width="11.75" style="336" customWidth="1"/>
    <col min="5852" max="5852" width="11" style="336" customWidth="1"/>
    <col min="5853" max="5853" width="0.75" style="336" customWidth="1"/>
    <col min="5854" max="5854" width="24.25" style="336" customWidth="1"/>
    <col min="5855" max="5856" width="10.625" style="336" customWidth="1"/>
    <col min="5857" max="5857" width="11.875" style="336" customWidth="1"/>
    <col min="5858" max="5858" width="11.125" style="336" customWidth="1"/>
    <col min="5859" max="5859" width="12.5" style="336" customWidth="1"/>
    <col min="5860" max="6102" width="9" style="336"/>
    <col min="6103" max="6103" width="27.375" style="336" customWidth="1"/>
    <col min="6104" max="6106" width="10.625" style="336" customWidth="1"/>
    <col min="6107" max="6107" width="11.75" style="336" customWidth="1"/>
    <col min="6108" max="6108" width="11" style="336" customWidth="1"/>
    <col min="6109" max="6109" width="0.75" style="336" customWidth="1"/>
    <col min="6110" max="6110" width="24.25" style="336" customWidth="1"/>
    <col min="6111" max="6112" width="10.625" style="336" customWidth="1"/>
    <col min="6113" max="6113" width="11.875" style="336" customWidth="1"/>
    <col min="6114" max="6114" width="11.125" style="336" customWidth="1"/>
    <col min="6115" max="6115" width="12.5" style="336" customWidth="1"/>
    <col min="6116" max="6358" width="9" style="336"/>
    <col min="6359" max="6359" width="27.375" style="336" customWidth="1"/>
    <col min="6360" max="6362" width="10.625" style="336" customWidth="1"/>
    <col min="6363" max="6363" width="11.75" style="336" customWidth="1"/>
    <col min="6364" max="6364" width="11" style="336" customWidth="1"/>
    <col min="6365" max="6365" width="0.75" style="336" customWidth="1"/>
    <col min="6366" max="6366" width="24.25" style="336" customWidth="1"/>
    <col min="6367" max="6368" width="10.625" style="336" customWidth="1"/>
    <col min="6369" max="6369" width="11.875" style="336" customWidth="1"/>
    <col min="6370" max="6370" width="11.125" style="336" customWidth="1"/>
    <col min="6371" max="6371" width="12.5" style="336" customWidth="1"/>
    <col min="6372" max="6614" width="9" style="336"/>
    <col min="6615" max="6615" width="27.375" style="336" customWidth="1"/>
    <col min="6616" max="6618" width="10.625" style="336" customWidth="1"/>
    <col min="6619" max="6619" width="11.75" style="336" customWidth="1"/>
    <col min="6620" max="6620" width="11" style="336" customWidth="1"/>
    <col min="6621" max="6621" width="0.75" style="336" customWidth="1"/>
    <col min="6622" max="6622" width="24.25" style="336" customWidth="1"/>
    <col min="6623" max="6624" width="10.625" style="336" customWidth="1"/>
    <col min="6625" max="6625" width="11.875" style="336" customWidth="1"/>
    <col min="6626" max="6626" width="11.125" style="336" customWidth="1"/>
    <col min="6627" max="6627" width="12.5" style="336" customWidth="1"/>
    <col min="6628" max="6870" width="9" style="336"/>
    <col min="6871" max="6871" width="27.375" style="336" customWidth="1"/>
    <col min="6872" max="6874" width="10.625" style="336" customWidth="1"/>
    <col min="6875" max="6875" width="11.75" style="336" customWidth="1"/>
    <col min="6876" max="6876" width="11" style="336" customWidth="1"/>
    <col min="6877" max="6877" width="0.75" style="336" customWidth="1"/>
    <col min="6878" max="6878" width="24.25" style="336" customWidth="1"/>
    <col min="6879" max="6880" width="10.625" style="336" customWidth="1"/>
    <col min="6881" max="6881" width="11.875" style="336" customWidth="1"/>
    <col min="6882" max="6882" width="11.125" style="336" customWidth="1"/>
    <col min="6883" max="6883" width="12.5" style="336" customWidth="1"/>
    <col min="6884" max="7126" width="9" style="336"/>
    <col min="7127" max="7127" width="27.375" style="336" customWidth="1"/>
    <col min="7128" max="7130" width="10.625" style="336" customWidth="1"/>
    <col min="7131" max="7131" width="11.75" style="336" customWidth="1"/>
    <col min="7132" max="7132" width="11" style="336" customWidth="1"/>
    <col min="7133" max="7133" width="0.75" style="336" customWidth="1"/>
    <col min="7134" max="7134" width="24.25" style="336" customWidth="1"/>
    <col min="7135" max="7136" width="10.625" style="336" customWidth="1"/>
    <col min="7137" max="7137" width="11.875" style="336" customWidth="1"/>
    <col min="7138" max="7138" width="11.125" style="336" customWidth="1"/>
    <col min="7139" max="7139" width="12.5" style="336" customWidth="1"/>
    <col min="7140" max="7382" width="9" style="336"/>
    <col min="7383" max="7383" width="27.375" style="336" customWidth="1"/>
    <col min="7384" max="7386" width="10.625" style="336" customWidth="1"/>
    <col min="7387" max="7387" width="11.75" style="336" customWidth="1"/>
    <col min="7388" max="7388" width="11" style="336" customWidth="1"/>
    <col min="7389" max="7389" width="0.75" style="336" customWidth="1"/>
    <col min="7390" max="7390" width="24.25" style="336" customWidth="1"/>
    <col min="7391" max="7392" width="10.625" style="336" customWidth="1"/>
    <col min="7393" max="7393" width="11.875" style="336" customWidth="1"/>
    <col min="7394" max="7394" width="11.125" style="336" customWidth="1"/>
    <col min="7395" max="7395" width="12.5" style="336" customWidth="1"/>
    <col min="7396" max="7638" width="9" style="336"/>
    <col min="7639" max="7639" width="27.375" style="336" customWidth="1"/>
    <col min="7640" max="7642" width="10.625" style="336" customWidth="1"/>
    <col min="7643" max="7643" width="11.75" style="336" customWidth="1"/>
    <col min="7644" max="7644" width="11" style="336" customWidth="1"/>
    <col min="7645" max="7645" width="0.75" style="336" customWidth="1"/>
    <col min="7646" max="7646" width="24.25" style="336" customWidth="1"/>
    <col min="7647" max="7648" width="10.625" style="336" customWidth="1"/>
    <col min="7649" max="7649" width="11.875" style="336" customWidth="1"/>
    <col min="7650" max="7650" width="11.125" style="336" customWidth="1"/>
    <col min="7651" max="7651" width="12.5" style="336" customWidth="1"/>
    <col min="7652" max="7894" width="9" style="336"/>
    <col min="7895" max="7895" width="27.375" style="336" customWidth="1"/>
    <col min="7896" max="7898" width="10.625" style="336" customWidth="1"/>
    <col min="7899" max="7899" width="11.75" style="336" customWidth="1"/>
    <col min="7900" max="7900" width="11" style="336" customWidth="1"/>
    <col min="7901" max="7901" width="0.75" style="336" customWidth="1"/>
    <col min="7902" max="7902" width="24.25" style="336" customWidth="1"/>
    <col min="7903" max="7904" width="10.625" style="336" customWidth="1"/>
    <col min="7905" max="7905" width="11.875" style="336" customWidth="1"/>
    <col min="7906" max="7906" width="11.125" style="336" customWidth="1"/>
    <col min="7907" max="7907" width="12.5" style="336" customWidth="1"/>
    <col min="7908" max="8150" width="9" style="336"/>
    <col min="8151" max="8151" width="27.375" style="336" customWidth="1"/>
    <col min="8152" max="8154" width="10.625" style="336" customWidth="1"/>
    <col min="8155" max="8155" width="11.75" style="336" customWidth="1"/>
    <col min="8156" max="8156" width="11" style="336" customWidth="1"/>
    <col min="8157" max="8157" width="0.75" style="336" customWidth="1"/>
    <col min="8158" max="8158" width="24.25" style="336" customWidth="1"/>
    <col min="8159" max="8160" width="10.625" style="336" customWidth="1"/>
    <col min="8161" max="8161" width="11.875" style="336" customWidth="1"/>
    <col min="8162" max="8162" width="11.125" style="336" customWidth="1"/>
    <col min="8163" max="8163" width="12.5" style="336" customWidth="1"/>
    <col min="8164" max="8406" width="9" style="336"/>
    <col min="8407" max="8407" width="27.375" style="336" customWidth="1"/>
    <col min="8408" max="8410" width="10.625" style="336" customWidth="1"/>
    <col min="8411" max="8411" width="11.75" style="336" customWidth="1"/>
    <col min="8412" max="8412" width="11" style="336" customWidth="1"/>
    <col min="8413" max="8413" width="0.75" style="336" customWidth="1"/>
    <col min="8414" max="8414" width="24.25" style="336" customWidth="1"/>
    <col min="8415" max="8416" width="10.625" style="336" customWidth="1"/>
    <col min="8417" max="8417" width="11.875" style="336" customWidth="1"/>
    <col min="8418" max="8418" width="11.125" style="336" customWidth="1"/>
    <col min="8419" max="8419" width="12.5" style="336" customWidth="1"/>
    <col min="8420" max="8662" width="9" style="336"/>
    <col min="8663" max="8663" width="27.375" style="336" customWidth="1"/>
    <col min="8664" max="8666" width="10.625" style="336" customWidth="1"/>
    <col min="8667" max="8667" width="11.75" style="336" customWidth="1"/>
    <col min="8668" max="8668" width="11" style="336" customWidth="1"/>
    <col min="8669" max="8669" width="0.75" style="336" customWidth="1"/>
    <col min="8670" max="8670" width="24.25" style="336" customWidth="1"/>
    <col min="8671" max="8672" width="10.625" style="336" customWidth="1"/>
    <col min="8673" max="8673" width="11.875" style="336" customWidth="1"/>
    <col min="8674" max="8674" width="11.125" style="336" customWidth="1"/>
    <col min="8675" max="8675" width="12.5" style="336" customWidth="1"/>
    <col min="8676" max="8918" width="9" style="336"/>
    <col min="8919" max="8919" width="27.375" style="336" customWidth="1"/>
    <col min="8920" max="8922" width="10.625" style="336" customWidth="1"/>
    <col min="8923" max="8923" width="11.75" style="336" customWidth="1"/>
    <col min="8924" max="8924" width="11" style="336" customWidth="1"/>
    <col min="8925" max="8925" width="0.75" style="336" customWidth="1"/>
    <col min="8926" max="8926" width="24.25" style="336" customWidth="1"/>
    <col min="8927" max="8928" width="10.625" style="336" customWidth="1"/>
    <col min="8929" max="8929" width="11.875" style="336" customWidth="1"/>
    <col min="8930" max="8930" width="11.125" style="336" customWidth="1"/>
    <col min="8931" max="8931" width="12.5" style="336" customWidth="1"/>
    <col min="8932" max="9174" width="9" style="336"/>
    <col min="9175" max="9175" width="27.375" style="336" customWidth="1"/>
    <col min="9176" max="9178" width="10.625" style="336" customWidth="1"/>
    <col min="9179" max="9179" width="11.75" style="336" customWidth="1"/>
    <col min="9180" max="9180" width="11" style="336" customWidth="1"/>
    <col min="9181" max="9181" width="0.75" style="336" customWidth="1"/>
    <col min="9182" max="9182" width="24.25" style="336" customWidth="1"/>
    <col min="9183" max="9184" width="10.625" style="336" customWidth="1"/>
    <col min="9185" max="9185" width="11.875" style="336" customWidth="1"/>
    <col min="9186" max="9186" width="11.125" style="336" customWidth="1"/>
    <col min="9187" max="9187" width="12.5" style="336" customWidth="1"/>
    <col min="9188" max="9430" width="9" style="336"/>
    <col min="9431" max="9431" width="27.375" style="336" customWidth="1"/>
    <col min="9432" max="9434" width="10.625" style="336" customWidth="1"/>
    <col min="9435" max="9435" width="11.75" style="336" customWidth="1"/>
    <col min="9436" max="9436" width="11" style="336" customWidth="1"/>
    <col min="9437" max="9437" width="0.75" style="336" customWidth="1"/>
    <col min="9438" max="9438" width="24.25" style="336" customWidth="1"/>
    <col min="9439" max="9440" width="10.625" style="336" customWidth="1"/>
    <col min="9441" max="9441" width="11.875" style="336" customWidth="1"/>
    <col min="9442" max="9442" width="11.125" style="336" customWidth="1"/>
    <col min="9443" max="9443" width="12.5" style="336" customWidth="1"/>
    <col min="9444" max="9686" width="9" style="336"/>
    <col min="9687" max="9687" width="27.375" style="336" customWidth="1"/>
    <col min="9688" max="9690" width="10.625" style="336" customWidth="1"/>
    <col min="9691" max="9691" width="11.75" style="336" customWidth="1"/>
    <col min="9692" max="9692" width="11" style="336" customWidth="1"/>
    <col min="9693" max="9693" width="0.75" style="336" customWidth="1"/>
    <col min="9694" max="9694" width="24.25" style="336" customWidth="1"/>
    <col min="9695" max="9696" width="10.625" style="336" customWidth="1"/>
    <col min="9697" max="9697" width="11.875" style="336" customWidth="1"/>
    <col min="9698" max="9698" width="11.125" style="336" customWidth="1"/>
    <col min="9699" max="9699" width="12.5" style="336" customWidth="1"/>
    <col min="9700" max="9942" width="9" style="336"/>
    <col min="9943" max="9943" width="27.375" style="336" customWidth="1"/>
    <col min="9944" max="9946" width="10.625" style="336" customWidth="1"/>
    <col min="9947" max="9947" width="11.75" style="336" customWidth="1"/>
    <col min="9948" max="9948" width="11" style="336" customWidth="1"/>
    <col min="9949" max="9949" width="0.75" style="336" customWidth="1"/>
    <col min="9950" max="9950" width="24.25" style="336" customWidth="1"/>
    <col min="9951" max="9952" width="10.625" style="336" customWidth="1"/>
    <col min="9953" max="9953" width="11.875" style="336" customWidth="1"/>
    <col min="9954" max="9954" width="11.125" style="336" customWidth="1"/>
    <col min="9955" max="9955" width="12.5" style="336" customWidth="1"/>
    <col min="9956" max="10198" width="9" style="336"/>
    <col min="10199" max="10199" width="27.375" style="336" customWidth="1"/>
    <col min="10200" max="10202" width="10.625" style="336" customWidth="1"/>
    <col min="10203" max="10203" width="11.75" style="336" customWidth="1"/>
    <col min="10204" max="10204" width="11" style="336" customWidth="1"/>
    <col min="10205" max="10205" width="0.75" style="336" customWidth="1"/>
    <col min="10206" max="10206" width="24.25" style="336" customWidth="1"/>
    <col min="10207" max="10208" width="10.625" style="336" customWidth="1"/>
    <col min="10209" max="10209" width="11.875" style="336" customWidth="1"/>
    <col min="10210" max="10210" width="11.125" style="336" customWidth="1"/>
    <col min="10211" max="10211" width="12.5" style="336" customWidth="1"/>
    <col min="10212" max="10454" width="9" style="336"/>
    <col min="10455" max="10455" width="27.375" style="336" customWidth="1"/>
    <col min="10456" max="10458" width="10.625" style="336" customWidth="1"/>
    <col min="10459" max="10459" width="11.75" style="336" customWidth="1"/>
    <col min="10460" max="10460" width="11" style="336" customWidth="1"/>
    <col min="10461" max="10461" width="0.75" style="336" customWidth="1"/>
    <col min="10462" max="10462" width="24.25" style="336" customWidth="1"/>
    <col min="10463" max="10464" width="10.625" style="336" customWidth="1"/>
    <col min="10465" max="10465" width="11.875" style="336" customWidth="1"/>
    <col min="10466" max="10466" width="11.125" style="336" customWidth="1"/>
    <col min="10467" max="10467" width="12.5" style="336" customWidth="1"/>
    <col min="10468" max="10710" width="9" style="336"/>
    <col min="10711" max="10711" width="27.375" style="336" customWidth="1"/>
    <col min="10712" max="10714" width="10.625" style="336" customWidth="1"/>
    <col min="10715" max="10715" width="11.75" style="336" customWidth="1"/>
    <col min="10716" max="10716" width="11" style="336" customWidth="1"/>
    <col min="10717" max="10717" width="0.75" style="336" customWidth="1"/>
    <col min="10718" max="10718" width="24.25" style="336" customWidth="1"/>
    <col min="10719" max="10720" width="10.625" style="336" customWidth="1"/>
    <col min="10721" max="10721" width="11.875" style="336" customWidth="1"/>
    <col min="10722" max="10722" width="11.125" style="336" customWidth="1"/>
    <col min="10723" max="10723" width="12.5" style="336" customWidth="1"/>
    <col min="10724" max="10966" width="9" style="336"/>
    <col min="10967" max="10967" width="27.375" style="336" customWidth="1"/>
    <col min="10968" max="10970" width="10.625" style="336" customWidth="1"/>
    <col min="10971" max="10971" width="11.75" style="336" customWidth="1"/>
    <col min="10972" max="10972" width="11" style="336" customWidth="1"/>
    <col min="10973" max="10973" width="0.75" style="336" customWidth="1"/>
    <col min="10974" max="10974" width="24.25" style="336" customWidth="1"/>
    <col min="10975" max="10976" width="10.625" style="336" customWidth="1"/>
    <col min="10977" max="10977" width="11.875" style="336" customWidth="1"/>
    <col min="10978" max="10978" width="11.125" style="336" customWidth="1"/>
    <col min="10979" max="10979" width="12.5" style="336" customWidth="1"/>
    <col min="10980" max="11222" width="9" style="336"/>
    <col min="11223" max="11223" width="27.375" style="336" customWidth="1"/>
    <col min="11224" max="11226" width="10.625" style="336" customWidth="1"/>
    <col min="11227" max="11227" width="11.75" style="336" customWidth="1"/>
    <col min="11228" max="11228" width="11" style="336" customWidth="1"/>
    <col min="11229" max="11229" width="0.75" style="336" customWidth="1"/>
    <col min="11230" max="11230" width="24.25" style="336" customWidth="1"/>
    <col min="11231" max="11232" width="10.625" style="336" customWidth="1"/>
    <col min="11233" max="11233" width="11.875" style="336" customWidth="1"/>
    <col min="11234" max="11234" width="11.125" style="336" customWidth="1"/>
    <col min="11235" max="11235" width="12.5" style="336" customWidth="1"/>
    <col min="11236" max="11478" width="9" style="336"/>
    <col min="11479" max="11479" width="27.375" style="336" customWidth="1"/>
    <col min="11480" max="11482" width="10.625" style="336" customWidth="1"/>
    <col min="11483" max="11483" width="11.75" style="336" customWidth="1"/>
    <col min="11484" max="11484" width="11" style="336" customWidth="1"/>
    <col min="11485" max="11485" width="0.75" style="336" customWidth="1"/>
    <col min="11486" max="11486" width="24.25" style="336" customWidth="1"/>
    <col min="11487" max="11488" width="10.625" style="336" customWidth="1"/>
    <col min="11489" max="11489" width="11.875" style="336" customWidth="1"/>
    <col min="11490" max="11490" width="11.125" style="336" customWidth="1"/>
    <col min="11491" max="11491" width="12.5" style="336" customWidth="1"/>
    <col min="11492" max="11734" width="9" style="336"/>
    <col min="11735" max="11735" width="27.375" style="336" customWidth="1"/>
    <col min="11736" max="11738" width="10.625" style="336" customWidth="1"/>
    <col min="11739" max="11739" width="11.75" style="336" customWidth="1"/>
    <col min="11740" max="11740" width="11" style="336" customWidth="1"/>
    <col min="11741" max="11741" width="0.75" style="336" customWidth="1"/>
    <col min="11742" max="11742" width="24.25" style="336" customWidth="1"/>
    <col min="11743" max="11744" width="10.625" style="336" customWidth="1"/>
    <col min="11745" max="11745" width="11.875" style="336" customWidth="1"/>
    <col min="11746" max="11746" width="11.125" style="336" customWidth="1"/>
    <col min="11747" max="11747" width="12.5" style="336" customWidth="1"/>
    <col min="11748" max="11990" width="9" style="336"/>
    <col min="11991" max="11991" width="27.375" style="336" customWidth="1"/>
    <col min="11992" max="11994" width="10.625" style="336" customWidth="1"/>
    <col min="11995" max="11995" width="11.75" style="336" customWidth="1"/>
    <col min="11996" max="11996" width="11" style="336" customWidth="1"/>
    <col min="11997" max="11997" width="0.75" style="336" customWidth="1"/>
    <col min="11998" max="11998" width="24.25" style="336" customWidth="1"/>
    <col min="11999" max="12000" width="10.625" style="336" customWidth="1"/>
    <col min="12001" max="12001" width="11.875" style="336" customWidth="1"/>
    <col min="12002" max="12002" width="11.125" style="336" customWidth="1"/>
    <col min="12003" max="12003" width="12.5" style="336" customWidth="1"/>
    <col min="12004" max="12246" width="9" style="336"/>
    <col min="12247" max="12247" width="27.375" style="336" customWidth="1"/>
    <col min="12248" max="12250" width="10.625" style="336" customWidth="1"/>
    <col min="12251" max="12251" width="11.75" style="336" customWidth="1"/>
    <col min="12252" max="12252" width="11" style="336" customWidth="1"/>
    <col min="12253" max="12253" width="0.75" style="336" customWidth="1"/>
    <col min="12254" max="12254" width="24.25" style="336" customWidth="1"/>
    <col min="12255" max="12256" width="10.625" style="336" customWidth="1"/>
    <col min="12257" max="12257" width="11.875" style="336" customWidth="1"/>
    <col min="12258" max="12258" width="11.125" style="336" customWidth="1"/>
    <col min="12259" max="12259" width="12.5" style="336" customWidth="1"/>
    <col min="12260" max="12502" width="9" style="336"/>
    <col min="12503" max="12503" width="27.375" style="336" customWidth="1"/>
    <col min="12504" max="12506" width="10.625" style="336" customWidth="1"/>
    <col min="12507" max="12507" width="11.75" style="336" customWidth="1"/>
    <col min="12508" max="12508" width="11" style="336" customWidth="1"/>
    <col min="12509" max="12509" width="0.75" style="336" customWidth="1"/>
    <col min="12510" max="12510" width="24.25" style="336" customWidth="1"/>
    <col min="12511" max="12512" width="10.625" style="336" customWidth="1"/>
    <col min="12513" max="12513" width="11.875" style="336" customWidth="1"/>
    <col min="12514" max="12514" width="11.125" style="336" customWidth="1"/>
    <col min="12515" max="12515" width="12.5" style="336" customWidth="1"/>
    <col min="12516" max="12758" width="9" style="336"/>
    <col min="12759" max="12759" width="27.375" style="336" customWidth="1"/>
    <col min="12760" max="12762" width="10.625" style="336" customWidth="1"/>
    <col min="12763" max="12763" width="11.75" style="336" customWidth="1"/>
    <col min="12764" max="12764" width="11" style="336" customWidth="1"/>
    <col min="12765" max="12765" width="0.75" style="336" customWidth="1"/>
    <col min="12766" max="12766" width="24.25" style="336" customWidth="1"/>
    <col min="12767" max="12768" width="10.625" style="336" customWidth="1"/>
    <col min="12769" max="12769" width="11.875" style="336" customWidth="1"/>
    <col min="12770" max="12770" width="11.125" style="336" customWidth="1"/>
    <col min="12771" max="12771" width="12.5" style="336" customWidth="1"/>
    <col min="12772" max="13014" width="9" style="336"/>
    <col min="13015" max="13015" width="27.375" style="336" customWidth="1"/>
    <col min="13016" max="13018" width="10.625" style="336" customWidth="1"/>
    <col min="13019" max="13019" width="11.75" style="336" customWidth="1"/>
    <col min="13020" max="13020" width="11" style="336" customWidth="1"/>
    <col min="13021" max="13021" width="0.75" style="336" customWidth="1"/>
    <col min="13022" max="13022" width="24.25" style="336" customWidth="1"/>
    <col min="13023" max="13024" width="10.625" style="336" customWidth="1"/>
    <col min="13025" max="13025" width="11.875" style="336" customWidth="1"/>
    <col min="13026" max="13026" width="11.125" style="336" customWidth="1"/>
    <col min="13027" max="13027" width="12.5" style="336" customWidth="1"/>
    <col min="13028" max="13270" width="9" style="336"/>
    <col min="13271" max="13271" width="27.375" style="336" customWidth="1"/>
    <col min="13272" max="13274" width="10.625" style="336" customWidth="1"/>
    <col min="13275" max="13275" width="11.75" style="336" customWidth="1"/>
    <col min="13276" max="13276" width="11" style="336" customWidth="1"/>
    <col min="13277" max="13277" width="0.75" style="336" customWidth="1"/>
    <col min="13278" max="13278" width="24.25" style="336" customWidth="1"/>
    <col min="13279" max="13280" width="10.625" style="336" customWidth="1"/>
    <col min="13281" max="13281" width="11.875" style="336" customWidth="1"/>
    <col min="13282" max="13282" width="11.125" style="336" customWidth="1"/>
    <col min="13283" max="13283" width="12.5" style="336" customWidth="1"/>
    <col min="13284" max="13526" width="9" style="336"/>
    <col min="13527" max="13527" width="27.375" style="336" customWidth="1"/>
    <col min="13528" max="13530" width="10.625" style="336" customWidth="1"/>
    <col min="13531" max="13531" width="11.75" style="336" customWidth="1"/>
    <col min="13532" max="13532" width="11" style="336" customWidth="1"/>
    <col min="13533" max="13533" width="0.75" style="336" customWidth="1"/>
    <col min="13534" max="13534" width="24.25" style="336" customWidth="1"/>
    <col min="13535" max="13536" width="10.625" style="336" customWidth="1"/>
    <col min="13537" max="13537" width="11.875" style="336" customWidth="1"/>
    <col min="13538" max="13538" width="11.125" style="336" customWidth="1"/>
    <col min="13539" max="13539" width="12.5" style="336" customWidth="1"/>
    <col min="13540" max="13782" width="9" style="336"/>
    <col min="13783" max="13783" width="27.375" style="336" customWidth="1"/>
    <col min="13784" max="13786" width="10.625" style="336" customWidth="1"/>
    <col min="13787" max="13787" width="11.75" style="336" customWidth="1"/>
    <col min="13788" max="13788" width="11" style="336" customWidth="1"/>
    <col min="13789" max="13789" width="0.75" style="336" customWidth="1"/>
    <col min="13790" max="13790" width="24.25" style="336" customWidth="1"/>
    <col min="13791" max="13792" width="10.625" style="336" customWidth="1"/>
    <col min="13793" max="13793" width="11.875" style="336" customWidth="1"/>
    <col min="13794" max="13794" width="11.125" style="336" customWidth="1"/>
    <col min="13795" max="13795" width="12.5" style="336" customWidth="1"/>
    <col min="13796" max="14038" width="9" style="336"/>
    <col min="14039" max="14039" width="27.375" style="336" customWidth="1"/>
    <col min="14040" max="14042" width="10.625" style="336" customWidth="1"/>
    <col min="14043" max="14043" width="11.75" style="336" customWidth="1"/>
    <col min="14044" max="14044" width="11" style="336" customWidth="1"/>
    <col min="14045" max="14045" width="0.75" style="336" customWidth="1"/>
    <col min="14046" max="14046" width="24.25" style="336" customWidth="1"/>
    <col min="14047" max="14048" width="10.625" style="336" customWidth="1"/>
    <col min="14049" max="14049" width="11.875" style="336" customWidth="1"/>
    <col min="14050" max="14050" width="11.125" style="336" customWidth="1"/>
    <col min="14051" max="14051" width="12.5" style="336" customWidth="1"/>
    <col min="14052" max="14294" width="9" style="336"/>
    <col min="14295" max="14295" width="27.375" style="336" customWidth="1"/>
    <col min="14296" max="14298" width="10.625" style="336" customWidth="1"/>
    <col min="14299" max="14299" width="11.75" style="336" customWidth="1"/>
    <col min="14300" max="14300" width="11" style="336" customWidth="1"/>
    <col min="14301" max="14301" width="0.75" style="336" customWidth="1"/>
    <col min="14302" max="14302" width="24.25" style="336" customWidth="1"/>
    <col min="14303" max="14304" width="10.625" style="336" customWidth="1"/>
    <col min="14305" max="14305" width="11.875" style="336" customWidth="1"/>
    <col min="14306" max="14306" width="11.125" style="336" customWidth="1"/>
    <col min="14307" max="14307" width="12.5" style="336" customWidth="1"/>
    <col min="14308" max="14550" width="9" style="336"/>
    <col min="14551" max="14551" width="27.375" style="336" customWidth="1"/>
    <col min="14552" max="14554" width="10.625" style="336" customWidth="1"/>
    <col min="14555" max="14555" width="11.75" style="336" customWidth="1"/>
    <col min="14556" max="14556" width="11" style="336" customWidth="1"/>
    <col min="14557" max="14557" width="0.75" style="336" customWidth="1"/>
    <col min="14558" max="14558" width="24.25" style="336" customWidth="1"/>
    <col min="14559" max="14560" width="10.625" style="336" customWidth="1"/>
    <col min="14561" max="14561" width="11.875" style="336" customWidth="1"/>
    <col min="14562" max="14562" width="11.125" style="336" customWidth="1"/>
    <col min="14563" max="14563" width="12.5" style="336" customWidth="1"/>
    <col min="14564" max="14806" width="9" style="336"/>
    <col min="14807" max="14807" width="27.375" style="336" customWidth="1"/>
    <col min="14808" max="14810" width="10.625" style="336" customWidth="1"/>
    <col min="14811" max="14811" width="11.75" style="336" customWidth="1"/>
    <col min="14812" max="14812" width="11" style="336" customWidth="1"/>
    <col min="14813" max="14813" width="0.75" style="336" customWidth="1"/>
    <col min="14814" max="14814" width="24.25" style="336" customWidth="1"/>
    <col min="14815" max="14816" width="10.625" style="336" customWidth="1"/>
    <col min="14817" max="14817" width="11.875" style="336" customWidth="1"/>
    <col min="14818" max="14818" width="11.125" style="336" customWidth="1"/>
    <col min="14819" max="14819" width="12.5" style="336" customWidth="1"/>
    <col min="14820" max="15062" width="9" style="336"/>
    <col min="15063" max="15063" width="27.375" style="336" customWidth="1"/>
    <col min="15064" max="15066" width="10.625" style="336" customWidth="1"/>
    <col min="15067" max="15067" width="11.75" style="336" customWidth="1"/>
    <col min="15068" max="15068" width="11" style="336" customWidth="1"/>
    <col min="15069" max="15069" width="0.75" style="336" customWidth="1"/>
    <col min="15070" max="15070" width="24.25" style="336" customWidth="1"/>
    <col min="15071" max="15072" width="10.625" style="336" customWidth="1"/>
    <col min="15073" max="15073" width="11.875" style="336" customWidth="1"/>
    <col min="15074" max="15074" width="11.125" style="336" customWidth="1"/>
    <col min="15075" max="15075" width="12.5" style="336" customWidth="1"/>
    <col min="15076" max="15318" width="9" style="336"/>
    <col min="15319" max="15319" width="27.375" style="336" customWidth="1"/>
    <col min="15320" max="15322" width="10.625" style="336" customWidth="1"/>
    <col min="15323" max="15323" width="11.75" style="336" customWidth="1"/>
    <col min="15324" max="15324" width="11" style="336" customWidth="1"/>
    <col min="15325" max="15325" width="0.75" style="336" customWidth="1"/>
    <col min="15326" max="15326" width="24.25" style="336" customWidth="1"/>
    <col min="15327" max="15328" width="10.625" style="336" customWidth="1"/>
    <col min="15329" max="15329" width="11.875" style="336" customWidth="1"/>
    <col min="15330" max="15330" width="11.125" style="336" customWidth="1"/>
    <col min="15331" max="15331" width="12.5" style="336" customWidth="1"/>
    <col min="15332" max="15574" width="9" style="336"/>
    <col min="15575" max="15575" width="27.375" style="336" customWidth="1"/>
    <col min="15576" max="15578" width="10.625" style="336" customWidth="1"/>
    <col min="15579" max="15579" width="11.75" style="336" customWidth="1"/>
    <col min="15580" max="15580" width="11" style="336" customWidth="1"/>
    <col min="15581" max="15581" width="0.75" style="336" customWidth="1"/>
    <col min="15582" max="15582" width="24.25" style="336" customWidth="1"/>
    <col min="15583" max="15584" width="10.625" style="336" customWidth="1"/>
    <col min="15585" max="15585" width="11.875" style="336" customWidth="1"/>
    <col min="15586" max="15586" width="11.125" style="336" customWidth="1"/>
    <col min="15587" max="15587" width="12.5" style="336" customWidth="1"/>
    <col min="15588" max="15830" width="9" style="336"/>
    <col min="15831" max="15831" width="27.375" style="336" customWidth="1"/>
    <col min="15832" max="15834" width="10.625" style="336" customWidth="1"/>
    <col min="15835" max="15835" width="11.75" style="336" customWidth="1"/>
    <col min="15836" max="15836" width="11" style="336" customWidth="1"/>
    <col min="15837" max="15837" width="0.75" style="336" customWidth="1"/>
    <col min="15838" max="15838" width="24.25" style="336" customWidth="1"/>
    <col min="15839" max="15840" width="10.625" style="336" customWidth="1"/>
    <col min="15841" max="15841" width="11.875" style="336" customWidth="1"/>
    <col min="15842" max="15842" width="11.125" style="336" customWidth="1"/>
    <col min="15843" max="15843" width="12.5" style="336" customWidth="1"/>
    <col min="15844" max="16086" width="9" style="336"/>
    <col min="16087" max="16087" width="27.375" style="336" customWidth="1"/>
    <col min="16088" max="16090" width="10.625" style="336" customWidth="1"/>
    <col min="16091" max="16091" width="11.75" style="336" customWidth="1"/>
    <col min="16092" max="16092" width="11" style="336" customWidth="1"/>
    <col min="16093" max="16093" width="0.75" style="336" customWidth="1"/>
    <col min="16094" max="16094" width="24.25" style="336" customWidth="1"/>
    <col min="16095" max="16096" width="10.625" style="336" customWidth="1"/>
    <col min="16097" max="16097" width="11.875" style="336" customWidth="1"/>
    <col min="16098" max="16098" width="11.125" style="336" customWidth="1"/>
    <col min="16099" max="16099" width="12.5" style="336" customWidth="1"/>
    <col min="16100" max="16384" width="9" style="336"/>
  </cols>
  <sheetData>
    <row r="1" s="333" customFormat="1" ht="35.25" customHeight="1" spans="1:6">
      <c r="A1" s="337" t="s">
        <v>719</v>
      </c>
      <c r="B1" s="337"/>
      <c r="C1" s="337"/>
      <c r="D1" s="337"/>
      <c r="E1" s="337"/>
      <c r="F1" s="337"/>
    </row>
    <row r="2" ht="12.75" customHeight="1" spans="5:6">
      <c r="E2" s="340" t="s">
        <v>74</v>
      </c>
      <c r="F2" s="340"/>
    </row>
    <row r="3" ht="19.5" customHeight="1" spans="1:6">
      <c r="A3" s="367" t="s">
        <v>720</v>
      </c>
      <c r="B3" s="367"/>
      <c r="C3" s="367"/>
      <c r="D3" s="367"/>
      <c r="E3" s="367"/>
      <c r="F3" s="367"/>
    </row>
    <row r="4" s="366" customFormat="1" ht="17.25" customHeight="1" spans="1:6">
      <c r="A4" s="368" t="s">
        <v>4</v>
      </c>
      <c r="B4" s="368" t="s">
        <v>721</v>
      </c>
      <c r="C4" s="368" t="s">
        <v>625</v>
      </c>
      <c r="D4" s="368" t="s">
        <v>722</v>
      </c>
      <c r="E4" s="368" t="s">
        <v>723</v>
      </c>
      <c r="F4" s="369" t="s">
        <v>692</v>
      </c>
    </row>
    <row r="5" s="366" customFormat="1" ht="17.25" customHeight="1" spans="1:6">
      <c r="A5" s="368"/>
      <c r="B5" s="368"/>
      <c r="C5" s="368" t="s">
        <v>724</v>
      </c>
      <c r="D5" s="368"/>
      <c r="E5" s="368" t="s">
        <v>724</v>
      </c>
      <c r="F5" s="368"/>
    </row>
    <row r="6" s="334" customFormat="1" ht="27" customHeight="1" spans="1:6">
      <c r="A6" s="346">
        <v>1</v>
      </c>
      <c r="B6" s="346">
        <v>2</v>
      </c>
      <c r="C6" s="346">
        <v>3</v>
      </c>
      <c r="D6" s="346" t="s">
        <v>693</v>
      </c>
      <c r="E6" s="346">
        <v>5</v>
      </c>
      <c r="F6" s="346" t="s">
        <v>694</v>
      </c>
    </row>
    <row r="7" ht="27.75" customHeight="1" spans="1:6">
      <c r="A7" s="370" t="s">
        <v>16</v>
      </c>
      <c r="B7" s="348">
        <v>1537100</v>
      </c>
      <c r="C7" s="348">
        <v>1441517.772993</v>
      </c>
      <c r="D7" s="349">
        <f t="shared" ref="D7:D22" si="0">B7/C7*100-100</f>
        <v>6.63066587160728</v>
      </c>
      <c r="E7" s="348">
        <v>1440630</v>
      </c>
      <c r="F7" s="349">
        <f t="shared" ref="F7:F22" si="1">B7/E7*100-100</f>
        <v>6.69637589110319</v>
      </c>
    </row>
    <row r="8" ht="27.75" customHeight="1" spans="1:6">
      <c r="A8" s="370" t="s">
        <v>18</v>
      </c>
      <c r="B8" s="348">
        <v>1342000</v>
      </c>
      <c r="C8" s="348">
        <v>1304410.114482</v>
      </c>
      <c r="D8" s="349">
        <f t="shared" si="0"/>
        <v>2.88175360652791</v>
      </c>
      <c r="E8" s="348">
        <v>1260000</v>
      </c>
      <c r="F8" s="349">
        <f t="shared" si="1"/>
        <v>6.50793650793651</v>
      </c>
    </row>
    <row r="9" ht="27.75" customHeight="1" spans="1:6">
      <c r="A9" s="370" t="s">
        <v>20</v>
      </c>
      <c r="B9" s="348">
        <v>295000</v>
      </c>
      <c r="C9" s="348">
        <v>299560.323943</v>
      </c>
      <c r="D9" s="349">
        <f t="shared" si="0"/>
        <v>-1.52233910117808</v>
      </c>
      <c r="E9" s="348">
        <v>290000</v>
      </c>
      <c r="F9" s="349">
        <f t="shared" si="1"/>
        <v>1.72413793103448</v>
      </c>
    </row>
    <row r="10" ht="27.75" customHeight="1" spans="1:6">
      <c r="A10" s="370" t="s">
        <v>697</v>
      </c>
      <c r="B10" s="348">
        <v>340000</v>
      </c>
      <c r="C10" s="348">
        <v>327894.437217</v>
      </c>
      <c r="D10" s="349">
        <f t="shared" si="0"/>
        <v>3.69190855622492</v>
      </c>
      <c r="E10" s="348">
        <v>320000</v>
      </c>
      <c r="F10" s="349">
        <f t="shared" si="1"/>
        <v>6.25</v>
      </c>
    </row>
    <row r="11" ht="27.75" customHeight="1" spans="1:6">
      <c r="A11" s="370" t="s">
        <v>698</v>
      </c>
      <c r="B11" s="348">
        <v>900000</v>
      </c>
      <c r="C11" s="348">
        <v>861917.861679</v>
      </c>
      <c r="D11" s="349">
        <f t="shared" si="0"/>
        <v>4.41830248729464</v>
      </c>
      <c r="E11" s="348">
        <v>860000</v>
      </c>
      <c r="F11" s="349">
        <f t="shared" si="1"/>
        <v>4.65116279069768</v>
      </c>
    </row>
    <row r="12" ht="27.75" customHeight="1" spans="1:6">
      <c r="A12" s="370" t="s">
        <v>699</v>
      </c>
      <c r="B12" s="348">
        <v>100000</v>
      </c>
      <c r="C12" s="348">
        <v>103919.364311</v>
      </c>
      <c r="D12" s="349">
        <f t="shared" si="0"/>
        <v>-3.77154377048583</v>
      </c>
      <c r="E12" s="348">
        <v>105000</v>
      </c>
      <c r="F12" s="349">
        <f t="shared" si="1"/>
        <v>-4.76190476190477</v>
      </c>
    </row>
    <row r="13" ht="27.75" customHeight="1" spans="1:6">
      <c r="A13" s="370" t="s">
        <v>700</v>
      </c>
      <c r="B13" s="348">
        <v>48000</v>
      </c>
      <c r="C13" s="348">
        <v>46458.345018</v>
      </c>
      <c r="D13" s="349">
        <f t="shared" si="0"/>
        <v>3.31835966477647</v>
      </c>
      <c r="E13" s="348">
        <v>46000</v>
      </c>
      <c r="F13" s="349">
        <f t="shared" si="1"/>
        <v>4.34782608695652</v>
      </c>
    </row>
    <row r="14" ht="27.75" customHeight="1" spans="1:6">
      <c r="A14" s="370" t="s">
        <v>701</v>
      </c>
      <c r="B14" s="348">
        <v>320000</v>
      </c>
      <c r="C14" s="348">
        <v>344610.089175</v>
      </c>
      <c r="D14" s="349">
        <f t="shared" si="0"/>
        <v>-7.14143025641437</v>
      </c>
      <c r="E14" s="348">
        <v>345000</v>
      </c>
      <c r="F14" s="349">
        <f t="shared" si="1"/>
        <v>-7.2463768115942</v>
      </c>
    </row>
    <row r="15" ht="27.75" customHeight="1" spans="1:6">
      <c r="A15" s="370" t="s">
        <v>702</v>
      </c>
      <c r="B15" s="348">
        <v>400</v>
      </c>
      <c r="C15" s="348">
        <v>1150.226123</v>
      </c>
      <c r="D15" s="349">
        <f t="shared" si="0"/>
        <v>-65.2242292187968</v>
      </c>
      <c r="E15" s="348">
        <v>970</v>
      </c>
      <c r="F15" s="349">
        <f t="shared" si="1"/>
        <v>-58.7628865979381</v>
      </c>
    </row>
    <row r="16" ht="27.75" customHeight="1" spans="1:6">
      <c r="A16" s="370" t="s">
        <v>703</v>
      </c>
      <c r="B16" s="348">
        <v>7500</v>
      </c>
      <c r="C16" s="348">
        <v>7849.816834</v>
      </c>
      <c r="D16" s="349">
        <f t="shared" si="0"/>
        <v>-4.4563693828477</v>
      </c>
      <c r="E16" s="348">
        <v>7800</v>
      </c>
      <c r="F16" s="349">
        <f t="shared" si="1"/>
        <v>-3.84615384615384</v>
      </c>
    </row>
    <row r="17" ht="27.75" customHeight="1" spans="1:6">
      <c r="A17" s="370" t="s">
        <v>704</v>
      </c>
      <c r="B17" s="348">
        <v>1000</v>
      </c>
      <c r="C17" s="348">
        <v>979.987517</v>
      </c>
      <c r="D17" s="349">
        <f t="shared" si="0"/>
        <v>2.04211611401577</v>
      </c>
      <c r="E17" s="354">
        <v>980</v>
      </c>
      <c r="F17" s="349">
        <f t="shared" si="1"/>
        <v>2.04081632653062</v>
      </c>
    </row>
    <row r="18" ht="27.75" customHeight="1" spans="1:6">
      <c r="A18" s="370" t="s">
        <v>705</v>
      </c>
      <c r="B18" s="348">
        <v>107000</v>
      </c>
      <c r="C18" s="348">
        <v>106703.52421</v>
      </c>
      <c r="D18" s="349">
        <f t="shared" si="0"/>
        <v>0.277850044968076</v>
      </c>
      <c r="E18" s="348">
        <v>105000</v>
      </c>
      <c r="F18" s="349">
        <f t="shared" si="1"/>
        <v>1.9047619047619</v>
      </c>
    </row>
    <row r="19" ht="27.75" customHeight="1" spans="1:6">
      <c r="A19" s="370" t="s">
        <v>706</v>
      </c>
      <c r="B19" s="348">
        <v>13000</v>
      </c>
      <c r="C19" s="348">
        <v>19091</v>
      </c>
      <c r="D19" s="349">
        <f t="shared" si="0"/>
        <v>-31.9050861662564</v>
      </c>
      <c r="E19" s="348">
        <v>19000</v>
      </c>
      <c r="F19" s="349">
        <f t="shared" si="1"/>
        <v>-31.5789473684211</v>
      </c>
    </row>
    <row r="20" ht="27.75" customHeight="1" spans="1:6">
      <c r="A20" s="370" t="s">
        <v>707</v>
      </c>
      <c r="B20" s="348">
        <v>80000</v>
      </c>
      <c r="C20" s="348">
        <v>64913.402463</v>
      </c>
      <c r="D20" s="349">
        <f t="shared" si="0"/>
        <v>23.2411134905449</v>
      </c>
      <c r="E20" s="348">
        <v>64500</v>
      </c>
      <c r="F20" s="349">
        <f t="shared" si="1"/>
        <v>24.031007751938</v>
      </c>
    </row>
    <row r="21" ht="27.75" customHeight="1" spans="1:6">
      <c r="A21" s="370" t="s">
        <v>708</v>
      </c>
      <c r="B21" s="348">
        <v>12000</v>
      </c>
      <c r="C21" s="348">
        <v>10737.896752</v>
      </c>
      <c r="D21" s="349">
        <f t="shared" si="0"/>
        <v>11.7537286598041</v>
      </c>
      <c r="E21" s="348">
        <v>11000</v>
      </c>
      <c r="F21" s="349">
        <f t="shared" si="1"/>
        <v>9.09090909090908</v>
      </c>
    </row>
    <row r="22" ht="27.75" customHeight="1" spans="1:6">
      <c r="A22" s="370" t="s">
        <v>709</v>
      </c>
      <c r="B22" s="348">
        <v>14000</v>
      </c>
      <c r="C22" s="348">
        <v>13841.341543</v>
      </c>
      <c r="D22" s="349">
        <f t="shared" si="0"/>
        <v>1.1462650242905</v>
      </c>
      <c r="E22" s="348">
        <v>13500</v>
      </c>
      <c r="F22" s="349">
        <f t="shared" si="1"/>
        <v>3.7037037037037</v>
      </c>
    </row>
    <row r="23" ht="27.75" customHeight="1" spans="1:6">
      <c r="A23" s="370" t="s">
        <v>711</v>
      </c>
      <c r="B23" s="348">
        <v>0</v>
      </c>
      <c r="C23" s="348">
        <v>4898</v>
      </c>
      <c r="D23" s="349"/>
      <c r="E23" s="348">
        <v>4890</v>
      </c>
      <c r="F23" s="349"/>
    </row>
    <row r="24" ht="27.75" customHeight="1" spans="1:6">
      <c r="A24" s="370" t="s">
        <v>713</v>
      </c>
      <c r="B24" s="348">
        <v>128860</v>
      </c>
      <c r="C24" s="348">
        <v>124666.385913</v>
      </c>
      <c r="D24" s="349">
        <f t="shared" ref="D24:D27" si="2">B24/C24*100-100</f>
        <v>3.36386914266254</v>
      </c>
      <c r="E24" s="350">
        <v>125810</v>
      </c>
      <c r="F24" s="349">
        <f t="shared" ref="F24:F27" si="3">B24/E24*100-100</f>
        <v>2.42429059693188</v>
      </c>
    </row>
    <row r="25" ht="27.75" customHeight="1" spans="1:6">
      <c r="A25" s="370" t="s">
        <v>715</v>
      </c>
      <c r="B25" s="348">
        <v>140</v>
      </c>
      <c r="C25" s="348">
        <v>145</v>
      </c>
      <c r="D25" s="349">
        <f t="shared" si="2"/>
        <v>-3.44827586206897</v>
      </c>
      <c r="E25" s="350">
        <v>120</v>
      </c>
      <c r="F25" s="349">
        <f t="shared" si="3"/>
        <v>16.6666666666667</v>
      </c>
    </row>
    <row r="26" s="366" customFormat="1" ht="27.75" customHeight="1" spans="1:6">
      <c r="A26" s="370" t="s">
        <v>717</v>
      </c>
      <c r="B26" s="348">
        <v>3000</v>
      </c>
      <c r="C26" s="348">
        <v>4255.429803</v>
      </c>
      <c r="D26" s="349">
        <f t="shared" si="2"/>
        <v>-29.5018332135322</v>
      </c>
      <c r="E26" s="350">
        <v>3800</v>
      </c>
      <c r="F26" s="349">
        <f t="shared" si="3"/>
        <v>-21.0526315789474</v>
      </c>
    </row>
    <row r="27" s="366" customFormat="1" ht="27.75" customHeight="1" spans="1:6">
      <c r="A27" s="370" t="s">
        <v>718</v>
      </c>
      <c r="B27" s="348">
        <v>12000</v>
      </c>
      <c r="C27" s="348">
        <v>18234.076444</v>
      </c>
      <c r="D27" s="349">
        <f t="shared" si="2"/>
        <v>-34.1891538249602</v>
      </c>
      <c r="E27" s="350">
        <v>18000</v>
      </c>
      <c r="F27" s="349">
        <f t="shared" si="3"/>
        <v>-33.3333333333333</v>
      </c>
    </row>
    <row r="28" s="366" customFormat="1" ht="27.75" customHeight="1" spans="1:6">
      <c r="A28" s="370"/>
      <c r="B28" s="348"/>
      <c r="C28" s="348"/>
      <c r="D28" s="349"/>
      <c r="E28" s="350"/>
      <c r="F28" s="349"/>
    </row>
    <row r="29" s="366" customFormat="1" ht="27.75" customHeight="1" spans="1:6">
      <c r="A29" s="370"/>
      <c r="B29" s="348"/>
      <c r="C29" s="348"/>
      <c r="D29" s="349"/>
      <c r="E29" s="350"/>
      <c r="F29" s="349"/>
    </row>
    <row r="30" s="366" customFormat="1" ht="27.75" customHeight="1" spans="1:6">
      <c r="A30" s="355" t="s">
        <v>57</v>
      </c>
      <c r="B30" s="356">
        <f>SUM(B7:B29)</f>
        <v>5261000</v>
      </c>
      <c r="C30" s="356">
        <f>SUM(C7:C29)</f>
        <v>5107754.39642</v>
      </c>
      <c r="D30" s="357">
        <f t="shared" ref="D30:D41" si="4">B30/C30*100-100</f>
        <v>3.00025396067218</v>
      </c>
      <c r="E30" s="356">
        <f>SUM(E7:E29)</f>
        <v>5042000</v>
      </c>
      <c r="F30" s="357">
        <f t="shared" ref="F30:F41" si="5">B30/E30*100-100</f>
        <v>4.34351447838159</v>
      </c>
    </row>
    <row r="31" s="366" customFormat="1" ht="27.75" customHeight="1" spans="1:6">
      <c r="A31" s="371" t="s">
        <v>58</v>
      </c>
      <c r="B31" s="348">
        <v>-1626973</v>
      </c>
      <c r="C31" s="348">
        <v>-1608232</v>
      </c>
      <c r="D31" s="349">
        <f t="shared" si="4"/>
        <v>1.16531694432148</v>
      </c>
      <c r="E31" s="348">
        <v>-1608400</v>
      </c>
      <c r="F31" s="349">
        <f t="shared" si="5"/>
        <v>1.15475006217358</v>
      </c>
    </row>
    <row r="32" s="366" customFormat="1" ht="27.75" customHeight="1" spans="1:6">
      <c r="A32" s="204" t="s">
        <v>59</v>
      </c>
      <c r="B32" s="348">
        <v>418018</v>
      </c>
      <c r="C32" s="348">
        <v>416291</v>
      </c>
      <c r="D32" s="349">
        <f t="shared" si="4"/>
        <v>0.41485403239561</v>
      </c>
      <c r="E32" s="348">
        <v>416291</v>
      </c>
      <c r="F32" s="349">
        <f t="shared" si="5"/>
        <v>0.41485403239561</v>
      </c>
    </row>
    <row r="33" ht="27.75" customHeight="1" spans="1:6">
      <c r="A33" s="204" t="s">
        <v>60</v>
      </c>
      <c r="B33" s="348">
        <v>97386.280305</v>
      </c>
      <c r="C33" s="348">
        <v>97386</v>
      </c>
      <c r="D33" s="349">
        <f t="shared" si="4"/>
        <v>0.000287828846026628</v>
      </c>
      <c r="E33" s="348">
        <v>97386</v>
      </c>
      <c r="F33" s="349">
        <f t="shared" si="5"/>
        <v>0.000287828846026628</v>
      </c>
    </row>
    <row r="34" ht="27.75" customHeight="1" spans="1:6">
      <c r="A34" s="204" t="s">
        <v>61</v>
      </c>
      <c r="B34" s="348">
        <v>504486</v>
      </c>
      <c r="C34" s="348">
        <v>811363</v>
      </c>
      <c r="D34" s="349">
        <f t="shared" si="4"/>
        <v>-37.8224050147714</v>
      </c>
      <c r="E34" s="348">
        <v>779446</v>
      </c>
      <c r="F34" s="349">
        <f t="shared" si="5"/>
        <v>-35.2763372959769</v>
      </c>
    </row>
    <row r="35" ht="27.75" customHeight="1" spans="1:6">
      <c r="A35" s="204" t="s">
        <v>62</v>
      </c>
      <c r="B35" s="146">
        <v>2990</v>
      </c>
      <c r="C35" s="348">
        <v>3397</v>
      </c>
      <c r="D35" s="349">
        <f t="shared" si="4"/>
        <v>-11.9811598469238</v>
      </c>
      <c r="E35" s="146">
        <v>3397</v>
      </c>
      <c r="F35" s="349">
        <f t="shared" si="5"/>
        <v>-11.9811598469238</v>
      </c>
    </row>
    <row r="36" ht="27.75" customHeight="1" spans="1:6">
      <c r="A36" s="204" t="s">
        <v>63</v>
      </c>
      <c r="B36" s="348">
        <v>-275800</v>
      </c>
      <c r="C36" s="348">
        <v>-142120</v>
      </c>
      <c r="D36" s="349">
        <f t="shared" si="4"/>
        <v>94.0613566000563</v>
      </c>
      <c r="E36" s="348">
        <v>-142120</v>
      </c>
      <c r="F36" s="349">
        <f t="shared" si="5"/>
        <v>94.0613566000563</v>
      </c>
    </row>
    <row r="37" ht="27.75" customHeight="1" spans="1:6">
      <c r="A37" s="355" t="s">
        <v>64</v>
      </c>
      <c r="B37" s="364">
        <f>SUM(B30:B36)</f>
        <v>4381107.280305</v>
      </c>
      <c r="C37" s="364">
        <f>SUM(C30:C36)</f>
        <v>4685839.39642</v>
      </c>
      <c r="D37" s="357">
        <f t="shared" si="4"/>
        <v>-6.50325566744387</v>
      </c>
      <c r="E37" s="364">
        <f>SUM(E30:E36)</f>
        <v>4588000</v>
      </c>
      <c r="F37" s="357">
        <f t="shared" si="5"/>
        <v>-4.50943155394508</v>
      </c>
    </row>
    <row r="38" ht="27.75" customHeight="1" spans="1:9">
      <c r="A38" s="204" t="s">
        <v>65</v>
      </c>
      <c r="B38" s="348">
        <v>626940</v>
      </c>
      <c r="C38" s="146">
        <v>616056</v>
      </c>
      <c r="D38" s="349">
        <f t="shared" si="4"/>
        <v>1.76672250574623</v>
      </c>
      <c r="E38" s="146">
        <v>616056</v>
      </c>
      <c r="F38" s="349">
        <f t="shared" si="5"/>
        <v>1.76672250574623</v>
      </c>
      <c r="I38" s="360"/>
    </row>
    <row r="39" ht="27.75" customHeight="1" spans="1:9">
      <c r="A39" s="204" t="s">
        <v>66</v>
      </c>
      <c r="B39" s="372">
        <v>476809</v>
      </c>
      <c r="C39" s="348">
        <v>237517</v>
      </c>
      <c r="D39" s="349">
        <f t="shared" si="4"/>
        <v>100.747314929037</v>
      </c>
      <c r="E39" s="348">
        <v>237517</v>
      </c>
      <c r="F39" s="349">
        <f t="shared" si="5"/>
        <v>100.747314929037</v>
      </c>
      <c r="I39" s="360"/>
    </row>
    <row r="40" ht="27.75" customHeight="1" spans="1:9">
      <c r="A40" s="204" t="s">
        <v>67</v>
      </c>
      <c r="B40" s="372">
        <v>66144</v>
      </c>
      <c r="C40" s="348">
        <v>18427</v>
      </c>
      <c r="D40" s="349">
        <f t="shared" si="4"/>
        <v>258.951538503283</v>
      </c>
      <c r="E40" s="348">
        <v>18427</v>
      </c>
      <c r="F40" s="349">
        <f t="shared" si="5"/>
        <v>258.951538503283</v>
      </c>
      <c r="I40" s="360"/>
    </row>
    <row r="41" ht="27.75" customHeight="1" spans="1:9">
      <c r="A41" s="355" t="s">
        <v>68</v>
      </c>
      <c r="B41" s="364">
        <f>SUM(B37:B40)</f>
        <v>5551000.280305</v>
      </c>
      <c r="C41" s="364">
        <f>SUM(C37:C40)</f>
        <v>5557839.39642</v>
      </c>
      <c r="D41" s="357">
        <f t="shared" si="4"/>
        <v>-0.123053503838307</v>
      </c>
      <c r="E41" s="373">
        <f>SUM(E37:E40)</f>
        <v>5460000</v>
      </c>
      <c r="F41" s="357">
        <f t="shared" si="5"/>
        <v>1.66667180045788</v>
      </c>
      <c r="I41" s="360"/>
    </row>
    <row r="42" ht="27.75" customHeight="1" spans="1:6">
      <c r="A42" s="204"/>
      <c r="B42" s="146"/>
      <c r="C42" s="356"/>
      <c r="D42" s="357"/>
      <c r="E42" s="146"/>
      <c r="F42" s="349"/>
    </row>
    <row r="43" ht="27.75" customHeight="1" spans="1:6">
      <c r="A43" s="204"/>
      <c r="B43" s="146"/>
      <c r="C43" s="354"/>
      <c r="D43" s="357"/>
      <c r="E43" s="146"/>
      <c r="F43" s="349"/>
    </row>
    <row r="44" ht="27.75" customHeight="1" spans="1:6">
      <c r="A44" s="355" t="s">
        <v>72</v>
      </c>
      <c r="B44" s="356">
        <f>SUM(B41:B43)</f>
        <v>5551000.280305</v>
      </c>
      <c r="C44" s="364">
        <f>C41</f>
        <v>5557839.39642</v>
      </c>
      <c r="D44" s="357">
        <f>B44/C44*100-100</f>
        <v>-0.123053503838307</v>
      </c>
      <c r="E44" s="356">
        <f>E41</f>
        <v>5460000</v>
      </c>
      <c r="F44" s="357">
        <f>B44/E44*100-100</f>
        <v>1.66667180045788</v>
      </c>
    </row>
    <row r="47" spans="2:3">
      <c r="B47" s="360"/>
      <c r="C47" s="360"/>
    </row>
    <row r="48" spans="2:5">
      <c r="B48" s="360"/>
      <c r="C48" s="360"/>
      <c r="E48" s="360"/>
    </row>
  </sheetData>
  <mergeCells count="9">
    <mergeCell ref="A1:F1"/>
    <mergeCell ref="E2:F2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0.118055555555556" right="0.196527777777778" top="0.15625" bottom="0.15625" header="0.313888888888889" footer="0.118055555555556"/>
  <pageSetup paperSize="9" fitToHeight="0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9"/>
  <sheetViews>
    <sheetView workbookViewId="0">
      <pane ySplit="6" topLeftCell="A19" activePane="bottomLeft" state="frozen"/>
      <selection/>
      <selection pane="bottomLeft" activeCell="H25" sqref="H25"/>
    </sheetView>
  </sheetViews>
  <sheetFormatPr defaultColWidth="9" defaultRowHeight="15.75"/>
  <cols>
    <col min="1" max="1" width="35.125" style="335" customWidth="1"/>
    <col min="2" max="2" width="11" style="336" customWidth="1"/>
    <col min="3" max="3" width="11.75" style="336" customWidth="1"/>
    <col min="4" max="4" width="12.125" style="336" customWidth="1"/>
    <col min="5" max="5" width="12.75" style="336" customWidth="1"/>
    <col min="6" max="6" width="13.625" style="336" customWidth="1"/>
    <col min="7" max="7" width="9" style="336" customWidth="1"/>
    <col min="8" max="8" width="11" style="336" customWidth="1"/>
    <col min="9" max="212" width="9" style="336" customWidth="1"/>
    <col min="213" max="213" width="27.375" style="336" customWidth="1"/>
    <col min="214" max="216" width="10.625" style="336" customWidth="1"/>
    <col min="217" max="217" width="11.75" style="336" customWidth="1"/>
    <col min="218" max="218" width="11" style="336" customWidth="1"/>
    <col min="219" max="219" width="0.75" style="336" customWidth="1"/>
    <col min="220" max="220" width="24.25" style="336" customWidth="1"/>
    <col min="221" max="222" width="10.625" style="336" customWidth="1"/>
    <col min="223" max="223" width="11.875" style="336" customWidth="1"/>
    <col min="224" max="224" width="11.125" style="336" customWidth="1"/>
    <col min="225" max="225" width="12.5" style="336" customWidth="1"/>
    <col min="226" max="256" width="9" style="336"/>
    <col min="257" max="257" width="35.125" style="336" customWidth="1"/>
    <col min="258" max="260" width="11" style="336" customWidth="1"/>
    <col min="261" max="261" width="12.75" style="336" customWidth="1"/>
    <col min="262" max="262" width="13.625" style="336" customWidth="1"/>
    <col min="263" max="263" width="9" style="336" customWidth="1"/>
    <col min="264" max="264" width="11" style="336" customWidth="1"/>
    <col min="265" max="468" width="9" style="336" customWidth="1"/>
    <col min="469" max="469" width="27.375" style="336" customWidth="1"/>
    <col min="470" max="472" width="10.625" style="336" customWidth="1"/>
    <col min="473" max="473" width="11.75" style="336" customWidth="1"/>
    <col min="474" max="474" width="11" style="336" customWidth="1"/>
    <col min="475" max="475" width="0.75" style="336" customWidth="1"/>
    <col min="476" max="476" width="24.25" style="336" customWidth="1"/>
    <col min="477" max="478" width="10.625" style="336" customWidth="1"/>
    <col min="479" max="479" width="11.875" style="336" customWidth="1"/>
    <col min="480" max="480" width="11.125" style="336" customWidth="1"/>
    <col min="481" max="481" width="12.5" style="336" customWidth="1"/>
    <col min="482" max="512" width="9" style="336"/>
    <col min="513" max="513" width="35.125" style="336" customWidth="1"/>
    <col min="514" max="516" width="11" style="336" customWidth="1"/>
    <col min="517" max="517" width="12.75" style="336" customWidth="1"/>
    <col min="518" max="518" width="13.625" style="336" customWidth="1"/>
    <col min="519" max="519" width="9" style="336" customWidth="1"/>
    <col min="520" max="520" width="11" style="336" customWidth="1"/>
    <col min="521" max="724" width="9" style="336" customWidth="1"/>
    <col min="725" max="725" width="27.375" style="336" customWidth="1"/>
    <col min="726" max="728" width="10.625" style="336" customWidth="1"/>
    <col min="729" max="729" width="11.75" style="336" customWidth="1"/>
    <col min="730" max="730" width="11" style="336" customWidth="1"/>
    <col min="731" max="731" width="0.75" style="336" customWidth="1"/>
    <col min="732" max="732" width="24.25" style="336" customWidth="1"/>
    <col min="733" max="734" width="10.625" style="336" customWidth="1"/>
    <col min="735" max="735" width="11.875" style="336" customWidth="1"/>
    <col min="736" max="736" width="11.125" style="336" customWidth="1"/>
    <col min="737" max="737" width="12.5" style="336" customWidth="1"/>
    <col min="738" max="768" width="9" style="336"/>
    <col min="769" max="769" width="35.125" style="336" customWidth="1"/>
    <col min="770" max="772" width="11" style="336" customWidth="1"/>
    <col min="773" max="773" width="12.75" style="336" customWidth="1"/>
    <col min="774" max="774" width="13.625" style="336" customWidth="1"/>
    <col min="775" max="775" width="9" style="336" customWidth="1"/>
    <col min="776" max="776" width="11" style="336" customWidth="1"/>
    <col min="777" max="980" width="9" style="336" customWidth="1"/>
    <col min="981" max="981" width="27.375" style="336" customWidth="1"/>
    <col min="982" max="984" width="10.625" style="336" customWidth="1"/>
    <col min="985" max="985" width="11.75" style="336" customWidth="1"/>
    <col min="986" max="986" width="11" style="336" customWidth="1"/>
    <col min="987" max="987" width="0.75" style="336" customWidth="1"/>
    <col min="988" max="988" width="24.25" style="336" customWidth="1"/>
    <col min="989" max="990" width="10.625" style="336" customWidth="1"/>
    <col min="991" max="991" width="11.875" style="336" customWidth="1"/>
    <col min="992" max="992" width="11.125" style="336" customWidth="1"/>
    <col min="993" max="993" width="12.5" style="336" customWidth="1"/>
    <col min="994" max="1024" width="9" style="336"/>
    <col min="1025" max="1025" width="35.125" style="336" customWidth="1"/>
    <col min="1026" max="1028" width="11" style="336" customWidth="1"/>
    <col min="1029" max="1029" width="12.75" style="336" customWidth="1"/>
    <col min="1030" max="1030" width="13.625" style="336" customWidth="1"/>
    <col min="1031" max="1031" width="9" style="336" customWidth="1"/>
    <col min="1032" max="1032" width="11" style="336" customWidth="1"/>
    <col min="1033" max="1236" width="9" style="336" customWidth="1"/>
    <col min="1237" max="1237" width="27.375" style="336" customWidth="1"/>
    <col min="1238" max="1240" width="10.625" style="336" customWidth="1"/>
    <col min="1241" max="1241" width="11.75" style="336" customWidth="1"/>
    <col min="1242" max="1242" width="11" style="336" customWidth="1"/>
    <col min="1243" max="1243" width="0.75" style="336" customWidth="1"/>
    <col min="1244" max="1244" width="24.25" style="336" customWidth="1"/>
    <col min="1245" max="1246" width="10.625" style="336" customWidth="1"/>
    <col min="1247" max="1247" width="11.875" style="336" customWidth="1"/>
    <col min="1248" max="1248" width="11.125" style="336" customWidth="1"/>
    <col min="1249" max="1249" width="12.5" style="336" customWidth="1"/>
    <col min="1250" max="1280" width="9" style="336"/>
    <col min="1281" max="1281" width="35.125" style="336" customWidth="1"/>
    <col min="1282" max="1284" width="11" style="336" customWidth="1"/>
    <col min="1285" max="1285" width="12.75" style="336" customWidth="1"/>
    <col min="1286" max="1286" width="13.625" style="336" customWidth="1"/>
    <col min="1287" max="1287" width="9" style="336" customWidth="1"/>
    <col min="1288" max="1288" width="11" style="336" customWidth="1"/>
    <col min="1289" max="1492" width="9" style="336" customWidth="1"/>
    <col min="1493" max="1493" width="27.375" style="336" customWidth="1"/>
    <col min="1494" max="1496" width="10.625" style="336" customWidth="1"/>
    <col min="1497" max="1497" width="11.75" style="336" customWidth="1"/>
    <col min="1498" max="1498" width="11" style="336" customWidth="1"/>
    <col min="1499" max="1499" width="0.75" style="336" customWidth="1"/>
    <col min="1500" max="1500" width="24.25" style="336" customWidth="1"/>
    <col min="1501" max="1502" width="10.625" style="336" customWidth="1"/>
    <col min="1503" max="1503" width="11.875" style="336" customWidth="1"/>
    <col min="1504" max="1504" width="11.125" style="336" customWidth="1"/>
    <col min="1505" max="1505" width="12.5" style="336" customWidth="1"/>
    <col min="1506" max="1536" width="9" style="336"/>
    <col min="1537" max="1537" width="35.125" style="336" customWidth="1"/>
    <col min="1538" max="1540" width="11" style="336" customWidth="1"/>
    <col min="1541" max="1541" width="12.75" style="336" customWidth="1"/>
    <col min="1542" max="1542" width="13.625" style="336" customWidth="1"/>
    <col min="1543" max="1543" width="9" style="336" customWidth="1"/>
    <col min="1544" max="1544" width="11" style="336" customWidth="1"/>
    <col min="1545" max="1748" width="9" style="336" customWidth="1"/>
    <col min="1749" max="1749" width="27.375" style="336" customWidth="1"/>
    <col min="1750" max="1752" width="10.625" style="336" customWidth="1"/>
    <col min="1753" max="1753" width="11.75" style="336" customWidth="1"/>
    <col min="1754" max="1754" width="11" style="336" customWidth="1"/>
    <col min="1755" max="1755" width="0.75" style="336" customWidth="1"/>
    <col min="1756" max="1756" width="24.25" style="336" customWidth="1"/>
    <col min="1757" max="1758" width="10.625" style="336" customWidth="1"/>
    <col min="1759" max="1759" width="11.875" style="336" customWidth="1"/>
    <col min="1760" max="1760" width="11.125" style="336" customWidth="1"/>
    <col min="1761" max="1761" width="12.5" style="336" customWidth="1"/>
    <col min="1762" max="1792" width="9" style="336"/>
    <col min="1793" max="1793" width="35.125" style="336" customWidth="1"/>
    <col min="1794" max="1796" width="11" style="336" customWidth="1"/>
    <col min="1797" max="1797" width="12.75" style="336" customWidth="1"/>
    <col min="1798" max="1798" width="13.625" style="336" customWidth="1"/>
    <col min="1799" max="1799" width="9" style="336" customWidth="1"/>
    <col min="1800" max="1800" width="11" style="336" customWidth="1"/>
    <col min="1801" max="2004" width="9" style="336" customWidth="1"/>
    <col min="2005" max="2005" width="27.375" style="336" customWidth="1"/>
    <col min="2006" max="2008" width="10.625" style="336" customWidth="1"/>
    <col min="2009" max="2009" width="11.75" style="336" customWidth="1"/>
    <col min="2010" max="2010" width="11" style="336" customWidth="1"/>
    <col min="2011" max="2011" width="0.75" style="336" customWidth="1"/>
    <col min="2012" max="2012" width="24.25" style="336" customWidth="1"/>
    <col min="2013" max="2014" width="10.625" style="336" customWidth="1"/>
    <col min="2015" max="2015" width="11.875" style="336" customWidth="1"/>
    <col min="2016" max="2016" width="11.125" style="336" customWidth="1"/>
    <col min="2017" max="2017" width="12.5" style="336" customWidth="1"/>
    <col min="2018" max="2048" width="9" style="336"/>
    <col min="2049" max="2049" width="35.125" style="336" customWidth="1"/>
    <col min="2050" max="2052" width="11" style="336" customWidth="1"/>
    <col min="2053" max="2053" width="12.75" style="336" customWidth="1"/>
    <col min="2054" max="2054" width="13.625" style="336" customWidth="1"/>
    <col min="2055" max="2055" width="9" style="336" customWidth="1"/>
    <col min="2056" max="2056" width="11" style="336" customWidth="1"/>
    <col min="2057" max="2260" width="9" style="336" customWidth="1"/>
    <col min="2261" max="2261" width="27.375" style="336" customWidth="1"/>
    <col min="2262" max="2264" width="10.625" style="336" customWidth="1"/>
    <col min="2265" max="2265" width="11.75" style="336" customWidth="1"/>
    <col min="2266" max="2266" width="11" style="336" customWidth="1"/>
    <col min="2267" max="2267" width="0.75" style="336" customWidth="1"/>
    <col min="2268" max="2268" width="24.25" style="336" customWidth="1"/>
    <col min="2269" max="2270" width="10.625" style="336" customWidth="1"/>
    <col min="2271" max="2271" width="11.875" style="336" customWidth="1"/>
    <col min="2272" max="2272" width="11.125" style="336" customWidth="1"/>
    <col min="2273" max="2273" width="12.5" style="336" customWidth="1"/>
    <col min="2274" max="2304" width="9" style="336"/>
    <col min="2305" max="2305" width="35.125" style="336" customWidth="1"/>
    <col min="2306" max="2308" width="11" style="336" customWidth="1"/>
    <col min="2309" max="2309" width="12.75" style="336" customWidth="1"/>
    <col min="2310" max="2310" width="13.625" style="336" customWidth="1"/>
    <col min="2311" max="2311" width="9" style="336" customWidth="1"/>
    <col min="2312" max="2312" width="11" style="336" customWidth="1"/>
    <col min="2313" max="2516" width="9" style="336" customWidth="1"/>
    <col min="2517" max="2517" width="27.375" style="336" customWidth="1"/>
    <col min="2518" max="2520" width="10.625" style="336" customWidth="1"/>
    <col min="2521" max="2521" width="11.75" style="336" customWidth="1"/>
    <col min="2522" max="2522" width="11" style="336" customWidth="1"/>
    <col min="2523" max="2523" width="0.75" style="336" customWidth="1"/>
    <col min="2524" max="2524" width="24.25" style="336" customWidth="1"/>
    <col min="2525" max="2526" width="10.625" style="336" customWidth="1"/>
    <col min="2527" max="2527" width="11.875" style="336" customWidth="1"/>
    <col min="2528" max="2528" width="11.125" style="336" customWidth="1"/>
    <col min="2529" max="2529" width="12.5" style="336" customWidth="1"/>
    <col min="2530" max="2560" width="9" style="336"/>
    <col min="2561" max="2561" width="35.125" style="336" customWidth="1"/>
    <col min="2562" max="2564" width="11" style="336" customWidth="1"/>
    <col min="2565" max="2565" width="12.75" style="336" customWidth="1"/>
    <col min="2566" max="2566" width="13.625" style="336" customWidth="1"/>
    <col min="2567" max="2567" width="9" style="336" customWidth="1"/>
    <col min="2568" max="2568" width="11" style="336" customWidth="1"/>
    <col min="2569" max="2772" width="9" style="336" customWidth="1"/>
    <col min="2773" max="2773" width="27.375" style="336" customWidth="1"/>
    <col min="2774" max="2776" width="10.625" style="336" customWidth="1"/>
    <col min="2777" max="2777" width="11.75" style="336" customWidth="1"/>
    <col min="2778" max="2778" width="11" style="336" customWidth="1"/>
    <col min="2779" max="2779" width="0.75" style="336" customWidth="1"/>
    <col min="2780" max="2780" width="24.25" style="336" customWidth="1"/>
    <col min="2781" max="2782" width="10.625" style="336" customWidth="1"/>
    <col min="2783" max="2783" width="11.875" style="336" customWidth="1"/>
    <col min="2784" max="2784" width="11.125" style="336" customWidth="1"/>
    <col min="2785" max="2785" width="12.5" style="336" customWidth="1"/>
    <col min="2786" max="2816" width="9" style="336"/>
    <col min="2817" max="2817" width="35.125" style="336" customWidth="1"/>
    <col min="2818" max="2820" width="11" style="336" customWidth="1"/>
    <col min="2821" max="2821" width="12.75" style="336" customWidth="1"/>
    <col min="2822" max="2822" width="13.625" style="336" customWidth="1"/>
    <col min="2823" max="2823" width="9" style="336" customWidth="1"/>
    <col min="2824" max="2824" width="11" style="336" customWidth="1"/>
    <col min="2825" max="3028" width="9" style="336" customWidth="1"/>
    <col min="3029" max="3029" width="27.375" style="336" customWidth="1"/>
    <col min="3030" max="3032" width="10.625" style="336" customWidth="1"/>
    <col min="3033" max="3033" width="11.75" style="336" customWidth="1"/>
    <col min="3034" max="3034" width="11" style="336" customWidth="1"/>
    <col min="3035" max="3035" width="0.75" style="336" customWidth="1"/>
    <col min="3036" max="3036" width="24.25" style="336" customWidth="1"/>
    <col min="3037" max="3038" width="10.625" style="336" customWidth="1"/>
    <col min="3039" max="3039" width="11.875" style="336" customWidth="1"/>
    <col min="3040" max="3040" width="11.125" style="336" customWidth="1"/>
    <col min="3041" max="3041" width="12.5" style="336" customWidth="1"/>
    <col min="3042" max="3072" width="9" style="336"/>
    <col min="3073" max="3073" width="35.125" style="336" customWidth="1"/>
    <col min="3074" max="3076" width="11" style="336" customWidth="1"/>
    <col min="3077" max="3077" width="12.75" style="336" customWidth="1"/>
    <col min="3078" max="3078" width="13.625" style="336" customWidth="1"/>
    <col min="3079" max="3079" width="9" style="336" customWidth="1"/>
    <col min="3080" max="3080" width="11" style="336" customWidth="1"/>
    <col min="3081" max="3284" width="9" style="336" customWidth="1"/>
    <col min="3285" max="3285" width="27.375" style="336" customWidth="1"/>
    <col min="3286" max="3288" width="10.625" style="336" customWidth="1"/>
    <col min="3289" max="3289" width="11.75" style="336" customWidth="1"/>
    <col min="3290" max="3290" width="11" style="336" customWidth="1"/>
    <col min="3291" max="3291" width="0.75" style="336" customWidth="1"/>
    <col min="3292" max="3292" width="24.25" style="336" customWidth="1"/>
    <col min="3293" max="3294" width="10.625" style="336" customWidth="1"/>
    <col min="3295" max="3295" width="11.875" style="336" customWidth="1"/>
    <col min="3296" max="3296" width="11.125" style="336" customWidth="1"/>
    <col min="3297" max="3297" width="12.5" style="336" customWidth="1"/>
    <col min="3298" max="3328" width="9" style="336"/>
    <col min="3329" max="3329" width="35.125" style="336" customWidth="1"/>
    <col min="3330" max="3332" width="11" style="336" customWidth="1"/>
    <col min="3333" max="3333" width="12.75" style="336" customWidth="1"/>
    <col min="3334" max="3334" width="13.625" style="336" customWidth="1"/>
    <col min="3335" max="3335" width="9" style="336" customWidth="1"/>
    <col min="3336" max="3336" width="11" style="336" customWidth="1"/>
    <col min="3337" max="3540" width="9" style="336" customWidth="1"/>
    <col min="3541" max="3541" width="27.375" style="336" customWidth="1"/>
    <col min="3542" max="3544" width="10.625" style="336" customWidth="1"/>
    <col min="3545" max="3545" width="11.75" style="336" customWidth="1"/>
    <col min="3546" max="3546" width="11" style="336" customWidth="1"/>
    <col min="3547" max="3547" width="0.75" style="336" customWidth="1"/>
    <col min="3548" max="3548" width="24.25" style="336" customWidth="1"/>
    <col min="3549" max="3550" width="10.625" style="336" customWidth="1"/>
    <col min="3551" max="3551" width="11.875" style="336" customWidth="1"/>
    <col min="3552" max="3552" width="11.125" style="336" customWidth="1"/>
    <col min="3553" max="3553" width="12.5" style="336" customWidth="1"/>
    <col min="3554" max="3584" width="9" style="336"/>
    <col min="3585" max="3585" width="35.125" style="336" customWidth="1"/>
    <col min="3586" max="3588" width="11" style="336" customWidth="1"/>
    <col min="3589" max="3589" width="12.75" style="336" customWidth="1"/>
    <col min="3590" max="3590" width="13.625" style="336" customWidth="1"/>
    <col min="3591" max="3591" width="9" style="336" customWidth="1"/>
    <col min="3592" max="3592" width="11" style="336" customWidth="1"/>
    <col min="3593" max="3796" width="9" style="336" customWidth="1"/>
    <col min="3797" max="3797" width="27.375" style="336" customWidth="1"/>
    <col min="3798" max="3800" width="10.625" style="336" customWidth="1"/>
    <col min="3801" max="3801" width="11.75" style="336" customWidth="1"/>
    <col min="3802" max="3802" width="11" style="336" customWidth="1"/>
    <col min="3803" max="3803" width="0.75" style="336" customWidth="1"/>
    <col min="3804" max="3804" width="24.25" style="336" customWidth="1"/>
    <col min="3805" max="3806" width="10.625" style="336" customWidth="1"/>
    <col min="3807" max="3807" width="11.875" style="336" customWidth="1"/>
    <col min="3808" max="3808" width="11.125" style="336" customWidth="1"/>
    <col min="3809" max="3809" width="12.5" style="336" customWidth="1"/>
    <col min="3810" max="3840" width="9" style="336"/>
    <col min="3841" max="3841" width="35.125" style="336" customWidth="1"/>
    <col min="3842" max="3844" width="11" style="336" customWidth="1"/>
    <col min="3845" max="3845" width="12.75" style="336" customWidth="1"/>
    <col min="3846" max="3846" width="13.625" style="336" customWidth="1"/>
    <col min="3847" max="3847" width="9" style="336" customWidth="1"/>
    <col min="3848" max="3848" width="11" style="336" customWidth="1"/>
    <col min="3849" max="4052" width="9" style="336" customWidth="1"/>
    <col min="4053" max="4053" width="27.375" style="336" customWidth="1"/>
    <col min="4054" max="4056" width="10.625" style="336" customWidth="1"/>
    <col min="4057" max="4057" width="11.75" style="336" customWidth="1"/>
    <col min="4058" max="4058" width="11" style="336" customWidth="1"/>
    <col min="4059" max="4059" width="0.75" style="336" customWidth="1"/>
    <col min="4060" max="4060" width="24.25" style="336" customWidth="1"/>
    <col min="4061" max="4062" width="10.625" style="336" customWidth="1"/>
    <col min="4063" max="4063" width="11.875" style="336" customWidth="1"/>
    <col min="4064" max="4064" width="11.125" style="336" customWidth="1"/>
    <col min="4065" max="4065" width="12.5" style="336" customWidth="1"/>
    <col min="4066" max="4096" width="9" style="336"/>
    <col min="4097" max="4097" width="35.125" style="336" customWidth="1"/>
    <col min="4098" max="4100" width="11" style="336" customWidth="1"/>
    <col min="4101" max="4101" width="12.75" style="336" customWidth="1"/>
    <col min="4102" max="4102" width="13.625" style="336" customWidth="1"/>
    <col min="4103" max="4103" width="9" style="336" customWidth="1"/>
    <col min="4104" max="4104" width="11" style="336" customWidth="1"/>
    <col min="4105" max="4308" width="9" style="336" customWidth="1"/>
    <col min="4309" max="4309" width="27.375" style="336" customWidth="1"/>
    <col min="4310" max="4312" width="10.625" style="336" customWidth="1"/>
    <col min="4313" max="4313" width="11.75" style="336" customWidth="1"/>
    <col min="4314" max="4314" width="11" style="336" customWidth="1"/>
    <col min="4315" max="4315" width="0.75" style="336" customWidth="1"/>
    <col min="4316" max="4316" width="24.25" style="336" customWidth="1"/>
    <col min="4317" max="4318" width="10.625" style="336" customWidth="1"/>
    <col min="4319" max="4319" width="11.875" style="336" customWidth="1"/>
    <col min="4320" max="4320" width="11.125" style="336" customWidth="1"/>
    <col min="4321" max="4321" width="12.5" style="336" customWidth="1"/>
    <col min="4322" max="4352" width="9" style="336"/>
    <col min="4353" max="4353" width="35.125" style="336" customWidth="1"/>
    <col min="4354" max="4356" width="11" style="336" customWidth="1"/>
    <col min="4357" max="4357" width="12.75" style="336" customWidth="1"/>
    <col min="4358" max="4358" width="13.625" style="336" customWidth="1"/>
    <col min="4359" max="4359" width="9" style="336" customWidth="1"/>
    <col min="4360" max="4360" width="11" style="336" customWidth="1"/>
    <col min="4361" max="4564" width="9" style="336" customWidth="1"/>
    <col min="4565" max="4565" width="27.375" style="336" customWidth="1"/>
    <col min="4566" max="4568" width="10.625" style="336" customWidth="1"/>
    <col min="4569" max="4569" width="11.75" style="336" customWidth="1"/>
    <col min="4570" max="4570" width="11" style="336" customWidth="1"/>
    <col min="4571" max="4571" width="0.75" style="336" customWidth="1"/>
    <col min="4572" max="4572" width="24.25" style="336" customWidth="1"/>
    <col min="4573" max="4574" width="10.625" style="336" customWidth="1"/>
    <col min="4575" max="4575" width="11.875" style="336" customWidth="1"/>
    <col min="4576" max="4576" width="11.125" style="336" customWidth="1"/>
    <col min="4577" max="4577" width="12.5" style="336" customWidth="1"/>
    <col min="4578" max="4608" width="9" style="336"/>
    <col min="4609" max="4609" width="35.125" style="336" customWidth="1"/>
    <col min="4610" max="4612" width="11" style="336" customWidth="1"/>
    <col min="4613" max="4613" width="12.75" style="336" customWidth="1"/>
    <col min="4614" max="4614" width="13.625" style="336" customWidth="1"/>
    <col min="4615" max="4615" width="9" style="336" customWidth="1"/>
    <col min="4616" max="4616" width="11" style="336" customWidth="1"/>
    <col min="4617" max="4820" width="9" style="336" customWidth="1"/>
    <col min="4821" max="4821" width="27.375" style="336" customWidth="1"/>
    <col min="4822" max="4824" width="10.625" style="336" customWidth="1"/>
    <col min="4825" max="4825" width="11.75" style="336" customWidth="1"/>
    <col min="4826" max="4826" width="11" style="336" customWidth="1"/>
    <col min="4827" max="4827" width="0.75" style="336" customWidth="1"/>
    <col min="4828" max="4828" width="24.25" style="336" customWidth="1"/>
    <col min="4829" max="4830" width="10.625" style="336" customWidth="1"/>
    <col min="4831" max="4831" width="11.875" style="336" customWidth="1"/>
    <col min="4832" max="4832" width="11.125" style="336" customWidth="1"/>
    <col min="4833" max="4833" width="12.5" style="336" customWidth="1"/>
    <col min="4834" max="4864" width="9" style="336"/>
    <col min="4865" max="4865" width="35.125" style="336" customWidth="1"/>
    <col min="4866" max="4868" width="11" style="336" customWidth="1"/>
    <col min="4869" max="4869" width="12.75" style="336" customWidth="1"/>
    <col min="4870" max="4870" width="13.625" style="336" customWidth="1"/>
    <col min="4871" max="4871" width="9" style="336" customWidth="1"/>
    <col min="4872" max="4872" width="11" style="336" customWidth="1"/>
    <col min="4873" max="5076" width="9" style="336" customWidth="1"/>
    <col min="5077" max="5077" width="27.375" style="336" customWidth="1"/>
    <col min="5078" max="5080" width="10.625" style="336" customWidth="1"/>
    <col min="5081" max="5081" width="11.75" style="336" customWidth="1"/>
    <col min="5082" max="5082" width="11" style="336" customWidth="1"/>
    <col min="5083" max="5083" width="0.75" style="336" customWidth="1"/>
    <col min="5084" max="5084" width="24.25" style="336" customWidth="1"/>
    <col min="5085" max="5086" width="10.625" style="336" customWidth="1"/>
    <col min="5087" max="5087" width="11.875" style="336" customWidth="1"/>
    <col min="5088" max="5088" width="11.125" style="336" customWidth="1"/>
    <col min="5089" max="5089" width="12.5" style="336" customWidth="1"/>
    <col min="5090" max="5120" width="9" style="336"/>
    <col min="5121" max="5121" width="35.125" style="336" customWidth="1"/>
    <col min="5122" max="5124" width="11" style="336" customWidth="1"/>
    <col min="5125" max="5125" width="12.75" style="336" customWidth="1"/>
    <col min="5126" max="5126" width="13.625" style="336" customWidth="1"/>
    <col min="5127" max="5127" width="9" style="336" customWidth="1"/>
    <col min="5128" max="5128" width="11" style="336" customWidth="1"/>
    <col min="5129" max="5332" width="9" style="336" customWidth="1"/>
    <col min="5333" max="5333" width="27.375" style="336" customWidth="1"/>
    <col min="5334" max="5336" width="10.625" style="336" customWidth="1"/>
    <col min="5337" max="5337" width="11.75" style="336" customWidth="1"/>
    <col min="5338" max="5338" width="11" style="336" customWidth="1"/>
    <col min="5339" max="5339" width="0.75" style="336" customWidth="1"/>
    <col min="5340" max="5340" width="24.25" style="336" customWidth="1"/>
    <col min="5341" max="5342" width="10.625" style="336" customWidth="1"/>
    <col min="5343" max="5343" width="11.875" style="336" customWidth="1"/>
    <col min="5344" max="5344" width="11.125" style="336" customWidth="1"/>
    <col min="5345" max="5345" width="12.5" style="336" customWidth="1"/>
    <col min="5346" max="5376" width="9" style="336"/>
    <col min="5377" max="5377" width="35.125" style="336" customWidth="1"/>
    <col min="5378" max="5380" width="11" style="336" customWidth="1"/>
    <col min="5381" max="5381" width="12.75" style="336" customWidth="1"/>
    <col min="5382" max="5382" width="13.625" style="336" customWidth="1"/>
    <col min="5383" max="5383" width="9" style="336" customWidth="1"/>
    <col min="5384" max="5384" width="11" style="336" customWidth="1"/>
    <col min="5385" max="5588" width="9" style="336" customWidth="1"/>
    <col min="5589" max="5589" width="27.375" style="336" customWidth="1"/>
    <col min="5590" max="5592" width="10.625" style="336" customWidth="1"/>
    <col min="5593" max="5593" width="11.75" style="336" customWidth="1"/>
    <col min="5594" max="5594" width="11" style="336" customWidth="1"/>
    <col min="5595" max="5595" width="0.75" style="336" customWidth="1"/>
    <col min="5596" max="5596" width="24.25" style="336" customWidth="1"/>
    <col min="5597" max="5598" width="10.625" style="336" customWidth="1"/>
    <col min="5599" max="5599" width="11.875" style="336" customWidth="1"/>
    <col min="5600" max="5600" width="11.125" style="336" customWidth="1"/>
    <col min="5601" max="5601" width="12.5" style="336" customWidth="1"/>
    <col min="5602" max="5632" width="9" style="336"/>
    <col min="5633" max="5633" width="35.125" style="336" customWidth="1"/>
    <col min="5634" max="5636" width="11" style="336" customWidth="1"/>
    <col min="5637" max="5637" width="12.75" style="336" customWidth="1"/>
    <col min="5638" max="5638" width="13.625" style="336" customWidth="1"/>
    <col min="5639" max="5639" width="9" style="336" customWidth="1"/>
    <col min="5640" max="5640" width="11" style="336" customWidth="1"/>
    <col min="5641" max="5844" width="9" style="336" customWidth="1"/>
    <col min="5845" max="5845" width="27.375" style="336" customWidth="1"/>
    <col min="5846" max="5848" width="10.625" style="336" customWidth="1"/>
    <col min="5849" max="5849" width="11.75" style="336" customWidth="1"/>
    <col min="5850" max="5850" width="11" style="336" customWidth="1"/>
    <col min="5851" max="5851" width="0.75" style="336" customWidth="1"/>
    <col min="5852" max="5852" width="24.25" style="336" customWidth="1"/>
    <col min="5853" max="5854" width="10.625" style="336" customWidth="1"/>
    <col min="5855" max="5855" width="11.875" style="336" customWidth="1"/>
    <col min="5856" max="5856" width="11.125" style="336" customWidth="1"/>
    <col min="5857" max="5857" width="12.5" style="336" customWidth="1"/>
    <col min="5858" max="5888" width="9" style="336"/>
    <col min="5889" max="5889" width="35.125" style="336" customWidth="1"/>
    <col min="5890" max="5892" width="11" style="336" customWidth="1"/>
    <col min="5893" max="5893" width="12.75" style="336" customWidth="1"/>
    <col min="5894" max="5894" width="13.625" style="336" customWidth="1"/>
    <col min="5895" max="5895" width="9" style="336" customWidth="1"/>
    <col min="5896" max="5896" width="11" style="336" customWidth="1"/>
    <col min="5897" max="6100" width="9" style="336" customWidth="1"/>
    <col min="6101" max="6101" width="27.375" style="336" customWidth="1"/>
    <col min="6102" max="6104" width="10.625" style="336" customWidth="1"/>
    <col min="6105" max="6105" width="11.75" style="336" customWidth="1"/>
    <col min="6106" max="6106" width="11" style="336" customWidth="1"/>
    <col min="6107" max="6107" width="0.75" style="336" customWidth="1"/>
    <col min="6108" max="6108" width="24.25" style="336" customWidth="1"/>
    <col min="6109" max="6110" width="10.625" style="336" customWidth="1"/>
    <col min="6111" max="6111" width="11.875" style="336" customWidth="1"/>
    <col min="6112" max="6112" width="11.125" style="336" customWidth="1"/>
    <col min="6113" max="6113" width="12.5" style="336" customWidth="1"/>
    <col min="6114" max="6144" width="9" style="336"/>
    <col min="6145" max="6145" width="35.125" style="336" customWidth="1"/>
    <col min="6146" max="6148" width="11" style="336" customWidth="1"/>
    <col min="6149" max="6149" width="12.75" style="336" customWidth="1"/>
    <col min="6150" max="6150" width="13.625" style="336" customWidth="1"/>
    <col min="6151" max="6151" width="9" style="336" customWidth="1"/>
    <col min="6152" max="6152" width="11" style="336" customWidth="1"/>
    <col min="6153" max="6356" width="9" style="336" customWidth="1"/>
    <col min="6357" max="6357" width="27.375" style="336" customWidth="1"/>
    <col min="6358" max="6360" width="10.625" style="336" customWidth="1"/>
    <col min="6361" max="6361" width="11.75" style="336" customWidth="1"/>
    <col min="6362" max="6362" width="11" style="336" customWidth="1"/>
    <col min="6363" max="6363" width="0.75" style="336" customWidth="1"/>
    <col min="6364" max="6364" width="24.25" style="336" customWidth="1"/>
    <col min="6365" max="6366" width="10.625" style="336" customWidth="1"/>
    <col min="6367" max="6367" width="11.875" style="336" customWidth="1"/>
    <col min="6368" max="6368" width="11.125" style="336" customWidth="1"/>
    <col min="6369" max="6369" width="12.5" style="336" customWidth="1"/>
    <col min="6370" max="6400" width="9" style="336"/>
    <col min="6401" max="6401" width="35.125" style="336" customWidth="1"/>
    <col min="6402" max="6404" width="11" style="336" customWidth="1"/>
    <col min="6405" max="6405" width="12.75" style="336" customWidth="1"/>
    <col min="6406" max="6406" width="13.625" style="336" customWidth="1"/>
    <col min="6407" max="6407" width="9" style="336" customWidth="1"/>
    <col min="6408" max="6408" width="11" style="336" customWidth="1"/>
    <col min="6409" max="6612" width="9" style="336" customWidth="1"/>
    <col min="6613" max="6613" width="27.375" style="336" customWidth="1"/>
    <col min="6614" max="6616" width="10.625" style="336" customWidth="1"/>
    <col min="6617" max="6617" width="11.75" style="336" customWidth="1"/>
    <col min="6618" max="6618" width="11" style="336" customWidth="1"/>
    <col min="6619" max="6619" width="0.75" style="336" customWidth="1"/>
    <col min="6620" max="6620" width="24.25" style="336" customWidth="1"/>
    <col min="6621" max="6622" width="10.625" style="336" customWidth="1"/>
    <col min="6623" max="6623" width="11.875" style="336" customWidth="1"/>
    <col min="6624" max="6624" width="11.125" style="336" customWidth="1"/>
    <col min="6625" max="6625" width="12.5" style="336" customWidth="1"/>
    <col min="6626" max="6656" width="9" style="336"/>
    <col min="6657" max="6657" width="35.125" style="336" customWidth="1"/>
    <col min="6658" max="6660" width="11" style="336" customWidth="1"/>
    <col min="6661" max="6661" width="12.75" style="336" customWidth="1"/>
    <col min="6662" max="6662" width="13.625" style="336" customWidth="1"/>
    <col min="6663" max="6663" width="9" style="336" customWidth="1"/>
    <col min="6664" max="6664" width="11" style="336" customWidth="1"/>
    <col min="6665" max="6868" width="9" style="336" customWidth="1"/>
    <col min="6869" max="6869" width="27.375" style="336" customWidth="1"/>
    <col min="6870" max="6872" width="10.625" style="336" customWidth="1"/>
    <col min="6873" max="6873" width="11.75" style="336" customWidth="1"/>
    <col min="6874" max="6874" width="11" style="336" customWidth="1"/>
    <col min="6875" max="6875" width="0.75" style="336" customWidth="1"/>
    <col min="6876" max="6876" width="24.25" style="336" customWidth="1"/>
    <col min="6877" max="6878" width="10.625" style="336" customWidth="1"/>
    <col min="6879" max="6879" width="11.875" style="336" customWidth="1"/>
    <col min="6880" max="6880" width="11.125" style="336" customWidth="1"/>
    <col min="6881" max="6881" width="12.5" style="336" customWidth="1"/>
    <col min="6882" max="6912" width="9" style="336"/>
    <col min="6913" max="6913" width="35.125" style="336" customWidth="1"/>
    <col min="6914" max="6916" width="11" style="336" customWidth="1"/>
    <col min="6917" max="6917" width="12.75" style="336" customWidth="1"/>
    <col min="6918" max="6918" width="13.625" style="336" customWidth="1"/>
    <col min="6919" max="6919" width="9" style="336" customWidth="1"/>
    <col min="6920" max="6920" width="11" style="336" customWidth="1"/>
    <col min="6921" max="7124" width="9" style="336" customWidth="1"/>
    <col min="7125" max="7125" width="27.375" style="336" customWidth="1"/>
    <col min="7126" max="7128" width="10.625" style="336" customWidth="1"/>
    <col min="7129" max="7129" width="11.75" style="336" customWidth="1"/>
    <col min="7130" max="7130" width="11" style="336" customWidth="1"/>
    <col min="7131" max="7131" width="0.75" style="336" customWidth="1"/>
    <col min="7132" max="7132" width="24.25" style="336" customWidth="1"/>
    <col min="7133" max="7134" width="10.625" style="336" customWidth="1"/>
    <col min="7135" max="7135" width="11.875" style="336" customWidth="1"/>
    <col min="7136" max="7136" width="11.125" style="336" customWidth="1"/>
    <col min="7137" max="7137" width="12.5" style="336" customWidth="1"/>
    <col min="7138" max="7168" width="9" style="336"/>
    <col min="7169" max="7169" width="35.125" style="336" customWidth="1"/>
    <col min="7170" max="7172" width="11" style="336" customWidth="1"/>
    <col min="7173" max="7173" width="12.75" style="336" customWidth="1"/>
    <col min="7174" max="7174" width="13.625" style="336" customWidth="1"/>
    <col min="7175" max="7175" width="9" style="336" customWidth="1"/>
    <col min="7176" max="7176" width="11" style="336" customWidth="1"/>
    <col min="7177" max="7380" width="9" style="336" customWidth="1"/>
    <col min="7381" max="7381" width="27.375" style="336" customWidth="1"/>
    <col min="7382" max="7384" width="10.625" style="336" customWidth="1"/>
    <col min="7385" max="7385" width="11.75" style="336" customWidth="1"/>
    <col min="7386" max="7386" width="11" style="336" customWidth="1"/>
    <col min="7387" max="7387" width="0.75" style="336" customWidth="1"/>
    <col min="7388" max="7388" width="24.25" style="336" customWidth="1"/>
    <col min="7389" max="7390" width="10.625" style="336" customWidth="1"/>
    <col min="7391" max="7391" width="11.875" style="336" customWidth="1"/>
    <col min="7392" max="7392" width="11.125" style="336" customWidth="1"/>
    <col min="7393" max="7393" width="12.5" style="336" customWidth="1"/>
    <col min="7394" max="7424" width="9" style="336"/>
    <col min="7425" max="7425" width="35.125" style="336" customWidth="1"/>
    <col min="7426" max="7428" width="11" style="336" customWidth="1"/>
    <col min="7429" max="7429" width="12.75" style="336" customWidth="1"/>
    <col min="7430" max="7430" width="13.625" style="336" customWidth="1"/>
    <col min="7431" max="7431" width="9" style="336" customWidth="1"/>
    <col min="7432" max="7432" width="11" style="336" customWidth="1"/>
    <col min="7433" max="7636" width="9" style="336" customWidth="1"/>
    <col min="7637" max="7637" width="27.375" style="336" customWidth="1"/>
    <col min="7638" max="7640" width="10.625" style="336" customWidth="1"/>
    <col min="7641" max="7641" width="11.75" style="336" customWidth="1"/>
    <col min="7642" max="7642" width="11" style="336" customWidth="1"/>
    <col min="7643" max="7643" width="0.75" style="336" customWidth="1"/>
    <col min="7644" max="7644" width="24.25" style="336" customWidth="1"/>
    <col min="7645" max="7646" width="10.625" style="336" customWidth="1"/>
    <col min="7647" max="7647" width="11.875" style="336" customWidth="1"/>
    <col min="7648" max="7648" width="11.125" style="336" customWidth="1"/>
    <col min="7649" max="7649" width="12.5" style="336" customWidth="1"/>
    <col min="7650" max="7680" width="9" style="336"/>
    <col min="7681" max="7681" width="35.125" style="336" customWidth="1"/>
    <col min="7682" max="7684" width="11" style="336" customWidth="1"/>
    <col min="7685" max="7685" width="12.75" style="336" customWidth="1"/>
    <col min="7686" max="7686" width="13.625" style="336" customWidth="1"/>
    <col min="7687" max="7687" width="9" style="336" customWidth="1"/>
    <col min="7688" max="7688" width="11" style="336" customWidth="1"/>
    <col min="7689" max="7892" width="9" style="336" customWidth="1"/>
    <col min="7893" max="7893" width="27.375" style="336" customWidth="1"/>
    <col min="7894" max="7896" width="10.625" style="336" customWidth="1"/>
    <col min="7897" max="7897" width="11.75" style="336" customWidth="1"/>
    <col min="7898" max="7898" width="11" style="336" customWidth="1"/>
    <col min="7899" max="7899" width="0.75" style="336" customWidth="1"/>
    <col min="7900" max="7900" width="24.25" style="336" customWidth="1"/>
    <col min="7901" max="7902" width="10.625" style="336" customWidth="1"/>
    <col min="7903" max="7903" width="11.875" style="336" customWidth="1"/>
    <col min="7904" max="7904" width="11.125" style="336" customWidth="1"/>
    <col min="7905" max="7905" width="12.5" style="336" customWidth="1"/>
    <col min="7906" max="7936" width="9" style="336"/>
    <col min="7937" max="7937" width="35.125" style="336" customWidth="1"/>
    <col min="7938" max="7940" width="11" style="336" customWidth="1"/>
    <col min="7941" max="7941" width="12.75" style="336" customWidth="1"/>
    <col min="7942" max="7942" width="13.625" style="336" customWidth="1"/>
    <col min="7943" max="7943" width="9" style="336" customWidth="1"/>
    <col min="7944" max="7944" width="11" style="336" customWidth="1"/>
    <col min="7945" max="8148" width="9" style="336" customWidth="1"/>
    <col min="8149" max="8149" width="27.375" style="336" customWidth="1"/>
    <col min="8150" max="8152" width="10.625" style="336" customWidth="1"/>
    <col min="8153" max="8153" width="11.75" style="336" customWidth="1"/>
    <col min="8154" max="8154" width="11" style="336" customWidth="1"/>
    <col min="8155" max="8155" width="0.75" style="336" customWidth="1"/>
    <col min="8156" max="8156" width="24.25" style="336" customWidth="1"/>
    <col min="8157" max="8158" width="10.625" style="336" customWidth="1"/>
    <col min="8159" max="8159" width="11.875" style="336" customWidth="1"/>
    <col min="8160" max="8160" width="11.125" style="336" customWidth="1"/>
    <col min="8161" max="8161" width="12.5" style="336" customWidth="1"/>
    <col min="8162" max="8192" width="9" style="336"/>
    <col min="8193" max="8193" width="35.125" style="336" customWidth="1"/>
    <col min="8194" max="8196" width="11" style="336" customWidth="1"/>
    <col min="8197" max="8197" width="12.75" style="336" customWidth="1"/>
    <col min="8198" max="8198" width="13.625" style="336" customWidth="1"/>
    <col min="8199" max="8199" width="9" style="336" customWidth="1"/>
    <col min="8200" max="8200" width="11" style="336" customWidth="1"/>
    <col min="8201" max="8404" width="9" style="336" customWidth="1"/>
    <col min="8405" max="8405" width="27.375" style="336" customWidth="1"/>
    <col min="8406" max="8408" width="10.625" style="336" customWidth="1"/>
    <col min="8409" max="8409" width="11.75" style="336" customWidth="1"/>
    <col min="8410" max="8410" width="11" style="336" customWidth="1"/>
    <col min="8411" max="8411" width="0.75" style="336" customWidth="1"/>
    <col min="8412" max="8412" width="24.25" style="336" customWidth="1"/>
    <col min="8413" max="8414" width="10.625" style="336" customWidth="1"/>
    <col min="8415" max="8415" width="11.875" style="336" customWidth="1"/>
    <col min="8416" max="8416" width="11.125" style="336" customWidth="1"/>
    <col min="8417" max="8417" width="12.5" style="336" customWidth="1"/>
    <col min="8418" max="8448" width="9" style="336"/>
    <col min="8449" max="8449" width="35.125" style="336" customWidth="1"/>
    <col min="8450" max="8452" width="11" style="336" customWidth="1"/>
    <col min="8453" max="8453" width="12.75" style="336" customWidth="1"/>
    <col min="8454" max="8454" width="13.625" style="336" customWidth="1"/>
    <col min="8455" max="8455" width="9" style="336" customWidth="1"/>
    <col min="8456" max="8456" width="11" style="336" customWidth="1"/>
    <col min="8457" max="8660" width="9" style="336" customWidth="1"/>
    <col min="8661" max="8661" width="27.375" style="336" customWidth="1"/>
    <col min="8662" max="8664" width="10.625" style="336" customWidth="1"/>
    <col min="8665" max="8665" width="11.75" style="336" customWidth="1"/>
    <col min="8666" max="8666" width="11" style="336" customWidth="1"/>
    <col min="8667" max="8667" width="0.75" style="336" customWidth="1"/>
    <col min="8668" max="8668" width="24.25" style="336" customWidth="1"/>
    <col min="8669" max="8670" width="10.625" style="336" customWidth="1"/>
    <col min="8671" max="8671" width="11.875" style="336" customWidth="1"/>
    <col min="8672" max="8672" width="11.125" style="336" customWidth="1"/>
    <col min="8673" max="8673" width="12.5" style="336" customWidth="1"/>
    <col min="8674" max="8704" width="9" style="336"/>
    <col min="8705" max="8705" width="35.125" style="336" customWidth="1"/>
    <col min="8706" max="8708" width="11" style="336" customWidth="1"/>
    <col min="8709" max="8709" width="12.75" style="336" customWidth="1"/>
    <col min="8710" max="8710" width="13.625" style="336" customWidth="1"/>
    <col min="8711" max="8711" width="9" style="336" customWidth="1"/>
    <col min="8712" max="8712" width="11" style="336" customWidth="1"/>
    <col min="8713" max="8916" width="9" style="336" customWidth="1"/>
    <col min="8917" max="8917" width="27.375" style="336" customWidth="1"/>
    <col min="8918" max="8920" width="10.625" style="336" customWidth="1"/>
    <col min="8921" max="8921" width="11.75" style="336" customWidth="1"/>
    <col min="8922" max="8922" width="11" style="336" customWidth="1"/>
    <col min="8923" max="8923" width="0.75" style="336" customWidth="1"/>
    <col min="8924" max="8924" width="24.25" style="336" customWidth="1"/>
    <col min="8925" max="8926" width="10.625" style="336" customWidth="1"/>
    <col min="8927" max="8927" width="11.875" style="336" customWidth="1"/>
    <col min="8928" max="8928" width="11.125" style="336" customWidth="1"/>
    <col min="8929" max="8929" width="12.5" style="336" customWidth="1"/>
    <col min="8930" max="8960" width="9" style="336"/>
    <col min="8961" max="8961" width="35.125" style="336" customWidth="1"/>
    <col min="8962" max="8964" width="11" style="336" customWidth="1"/>
    <col min="8965" max="8965" width="12.75" style="336" customWidth="1"/>
    <col min="8966" max="8966" width="13.625" style="336" customWidth="1"/>
    <col min="8967" max="8967" width="9" style="336" customWidth="1"/>
    <col min="8968" max="8968" width="11" style="336" customWidth="1"/>
    <col min="8969" max="9172" width="9" style="336" customWidth="1"/>
    <col min="9173" max="9173" width="27.375" style="336" customWidth="1"/>
    <col min="9174" max="9176" width="10.625" style="336" customWidth="1"/>
    <col min="9177" max="9177" width="11.75" style="336" customWidth="1"/>
    <col min="9178" max="9178" width="11" style="336" customWidth="1"/>
    <col min="9179" max="9179" width="0.75" style="336" customWidth="1"/>
    <col min="9180" max="9180" width="24.25" style="336" customWidth="1"/>
    <col min="9181" max="9182" width="10.625" style="336" customWidth="1"/>
    <col min="9183" max="9183" width="11.875" style="336" customWidth="1"/>
    <col min="9184" max="9184" width="11.125" style="336" customWidth="1"/>
    <col min="9185" max="9185" width="12.5" style="336" customWidth="1"/>
    <col min="9186" max="9216" width="9" style="336"/>
    <col min="9217" max="9217" width="35.125" style="336" customWidth="1"/>
    <col min="9218" max="9220" width="11" style="336" customWidth="1"/>
    <col min="9221" max="9221" width="12.75" style="336" customWidth="1"/>
    <col min="9222" max="9222" width="13.625" style="336" customWidth="1"/>
    <col min="9223" max="9223" width="9" style="336" customWidth="1"/>
    <col min="9224" max="9224" width="11" style="336" customWidth="1"/>
    <col min="9225" max="9428" width="9" style="336" customWidth="1"/>
    <col min="9429" max="9429" width="27.375" style="336" customWidth="1"/>
    <col min="9430" max="9432" width="10.625" style="336" customWidth="1"/>
    <col min="9433" max="9433" width="11.75" style="336" customWidth="1"/>
    <col min="9434" max="9434" width="11" style="336" customWidth="1"/>
    <col min="9435" max="9435" width="0.75" style="336" customWidth="1"/>
    <col min="9436" max="9436" width="24.25" style="336" customWidth="1"/>
    <col min="9437" max="9438" width="10.625" style="336" customWidth="1"/>
    <col min="9439" max="9439" width="11.875" style="336" customWidth="1"/>
    <col min="9440" max="9440" width="11.125" style="336" customWidth="1"/>
    <col min="9441" max="9441" width="12.5" style="336" customWidth="1"/>
    <col min="9442" max="9472" width="9" style="336"/>
    <col min="9473" max="9473" width="35.125" style="336" customWidth="1"/>
    <col min="9474" max="9476" width="11" style="336" customWidth="1"/>
    <col min="9477" max="9477" width="12.75" style="336" customWidth="1"/>
    <col min="9478" max="9478" width="13.625" style="336" customWidth="1"/>
    <col min="9479" max="9479" width="9" style="336" customWidth="1"/>
    <col min="9480" max="9480" width="11" style="336" customWidth="1"/>
    <col min="9481" max="9684" width="9" style="336" customWidth="1"/>
    <col min="9685" max="9685" width="27.375" style="336" customWidth="1"/>
    <col min="9686" max="9688" width="10.625" style="336" customWidth="1"/>
    <col min="9689" max="9689" width="11.75" style="336" customWidth="1"/>
    <col min="9690" max="9690" width="11" style="336" customWidth="1"/>
    <col min="9691" max="9691" width="0.75" style="336" customWidth="1"/>
    <col min="9692" max="9692" width="24.25" style="336" customWidth="1"/>
    <col min="9693" max="9694" width="10.625" style="336" customWidth="1"/>
    <col min="9695" max="9695" width="11.875" style="336" customWidth="1"/>
    <col min="9696" max="9696" width="11.125" style="336" customWidth="1"/>
    <col min="9697" max="9697" width="12.5" style="336" customWidth="1"/>
    <col min="9698" max="9728" width="9" style="336"/>
    <col min="9729" max="9729" width="35.125" style="336" customWidth="1"/>
    <col min="9730" max="9732" width="11" style="336" customWidth="1"/>
    <col min="9733" max="9733" width="12.75" style="336" customWidth="1"/>
    <col min="9734" max="9734" width="13.625" style="336" customWidth="1"/>
    <col min="9735" max="9735" width="9" style="336" customWidth="1"/>
    <col min="9736" max="9736" width="11" style="336" customWidth="1"/>
    <col min="9737" max="9940" width="9" style="336" customWidth="1"/>
    <col min="9941" max="9941" width="27.375" style="336" customWidth="1"/>
    <col min="9942" max="9944" width="10.625" style="336" customWidth="1"/>
    <col min="9945" max="9945" width="11.75" style="336" customWidth="1"/>
    <col min="9946" max="9946" width="11" style="336" customWidth="1"/>
    <col min="9947" max="9947" width="0.75" style="336" customWidth="1"/>
    <col min="9948" max="9948" width="24.25" style="336" customWidth="1"/>
    <col min="9949" max="9950" width="10.625" style="336" customWidth="1"/>
    <col min="9951" max="9951" width="11.875" style="336" customWidth="1"/>
    <col min="9952" max="9952" width="11.125" style="336" customWidth="1"/>
    <col min="9953" max="9953" width="12.5" style="336" customWidth="1"/>
    <col min="9954" max="9984" width="9" style="336"/>
    <col min="9985" max="9985" width="35.125" style="336" customWidth="1"/>
    <col min="9986" max="9988" width="11" style="336" customWidth="1"/>
    <col min="9989" max="9989" width="12.75" style="336" customWidth="1"/>
    <col min="9990" max="9990" width="13.625" style="336" customWidth="1"/>
    <col min="9991" max="9991" width="9" style="336" customWidth="1"/>
    <col min="9992" max="9992" width="11" style="336" customWidth="1"/>
    <col min="9993" max="10196" width="9" style="336" customWidth="1"/>
    <col min="10197" max="10197" width="27.375" style="336" customWidth="1"/>
    <col min="10198" max="10200" width="10.625" style="336" customWidth="1"/>
    <col min="10201" max="10201" width="11.75" style="336" customWidth="1"/>
    <col min="10202" max="10202" width="11" style="336" customWidth="1"/>
    <col min="10203" max="10203" width="0.75" style="336" customWidth="1"/>
    <col min="10204" max="10204" width="24.25" style="336" customWidth="1"/>
    <col min="10205" max="10206" width="10.625" style="336" customWidth="1"/>
    <col min="10207" max="10207" width="11.875" style="336" customWidth="1"/>
    <col min="10208" max="10208" width="11.125" style="336" customWidth="1"/>
    <col min="10209" max="10209" width="12.5" style="336" customWidth="1"/>
    <col min="10210" max="10240" width="9" style="336"/>
    <col min="10241" max="10241" width="35.125" style="336" customWidth="1"/>
    <col min="10242" max="10244" width="11" style="336" customWidth="1"/>
    <col min="10245" max="10245" width="12.75" style="336" customWidth="1"/>
    <col min="10246" max="10246" width="13.625" style="336" customWidth="1"/>
    <col min="10247" max="10247" width="9" style="336" customWidth="1"/>
    <col min="10248" max="10248" width="11" style="336" customWidth="1"/>
    <col min="10249" max="10452" width="9" style="336" customWidth="1"/>
    <col min="10453" max="10453" width="27.375" style="336" customWidth="1"/>
    <col min="10454" max="10456" width="10.625" style="336" customWidth="1"/>
    <col min="10457" max="10457" width="11.75" style="336" customWidth="1"/>
    <col min="10458" max="10458" width="11" style="336" customWidth="1"/>
    <col min="10459" max="10459" width="0.75" style="336" customWidth="1"/>
    <col min="10460" max="10460" width="24.25" style="336" customWidth="1"/>
    <col min="10461" max="10462" width="10.625" style="336" customWidth="1"/>
    <col min="10463" max="10463" width="11.875" style="336" customWidth="1"/>
    <col min="10464" max="10464" width="11.125" style="336" customWidth="1"/>
    <col min="10465" max="10465" width="12.5" style="336" customWidth="1"/>
    <col min="10466" max="10496" width="9" style="336"/>
    <col min="10497" max="10497" width="35.125" style="336" customWidth="1"/>
    <col min="10498" max="10500" width="11" style="336" customWidth="1"/>
    <col min="10501" max="10501" width="12.75" style="336" customWidth="1"/>
    <col min="10502" max="10502" width="13.625" style="336" customWidth="1"/>
    <col min="10503" max="10503" width="9" style="336" customWidth="1"/>
    <col min="10504" max="10504" width="11" style="336" customWidth="1"/>
    <col min="10505" max="10708" width="9" style="336" customWidth="1"/>
    <col min="10709" max="10709" width="27.375" style="336" customWidth="1"/>
    <col min="10710" max="10712" width="10.625" style="336" customWidth="1"/>
    <col min="10713" max="10713" width="11.75" style="336" customWidth="1"/>
    <col min="10714" max="10714" width="11" style="336" customWidth="1"/>
    <col min="10715" max="10715" width="0.75" style="336" customWidth="1"/>
    <col min="10716" max="10716" width="24.25" style="336" customWidth="1"/>
    <col min="10717" max="10718" width="10.625" style="336" customWidth="1"/>
    <col min="10719" max="10719" width="11.875" style="336" customWidth="1"/>
    <col min="10720" max="10720" width="11.125" style="336" customWidth="1"/>
    <col min="10721" max="10721" width="12.5" style="336" customWidth="1"/>
    <col min="10722" max="10752" width="9" style="336"/>
    <col min="10753" max="10753" width="35.125" style="336" customWidth="1"/>
    <col min="10754" max="10756" width="11" style="336" customWidth="1"/>
    <col min="10757" max="10757" width="12.75" style="336" customWidth="1"/>
    <col min="10758" max="10758" width="13.625" style="336" customWidth="1"/>
    <col min="10759" max="10759" width="9" style="336" customWidth="1"/>
    <col min="10760" max="10760" width="11" style="336" customWidth="1"/>
    <col min="10761" max="10964" width="9" style="336" customWidth="1"/>
    <col min="10965" max="10965" width="27.375" style="336" customWidth="1"/>
    <col min="10966" max="10968" width="10.625" style="336" customWidth="1"/>
    <col min="10969" max="10969" width="11.75" style="336" customWidth="1"/>
    <col min="10970" max="10970" width="11" style="336" customWidth="1"/>
    <col min="10971" max="10971" width="0.75" style="336" customWidth="1"/>
    <col min="10972" max="10972" width="24.25" style="336" customWidth="1"/>
    <col min="10973" max="10974" width="10.625" style="336" customWidth="1"/>
    <col min="10975" max="10975" width="11.875" style="336" customWidth="1"/>
    <col min="10976" max="10976" width="11.125" style="336" customWidth="1"/>
    <col min="10977" max="10977" width="12.5" style="336" customWidth="1"/>
    <col min="10978" max="11008" width="9" style="336"/>
    <col min="11009" max="11009" width="35.125" style="336" customWidth="1"/>
    <col min="11010" max="11012" width="11" style="336" customWidth="1"/>
    <col min="11013" max="11013" width="12.75" style="336" customWidth="1"/>
    <col min="11014" max="11014" width="13.625" style="336" customWidth="1"/>
    <col min="11015" max="11015" width="9" style="336" customWidth="1"/>
    <col min="11016" max="11016" width="11" style="336" customWidth="1"/>
    <col min="11017" max="11220" width="9" style="336" customWidth="1"/>
    <col min="11221" max="11221" width="27.375" style="336" customWidth="1"/>
    <col min="11222" max="11224" width="10.625" style="336" customWidth="1"/>
    <col min="11225" max="11225" width="11.75" style="336" customWidth="1"/>
    <col min="11226" max="11226" width="11" style="336" customWidth="1"/>
    <col min="11227" max="11227" width="0.75" style="336" customWidth="1"/>
    <col min="11228" max="11228" width="24.25" style="336" customWidth="1"/>
    <col min="11229" max="11230" width="10.625" style="336" customWidth="1"/>
    <col min="11231" max="11231" width="11.875" style="336" customWidth="1"/>
    <col min="11232" max="11232" width="11.125" style="336" customWidth="1"/>
    <col min="11233" max="11233" width="12.5" style="336" customWidth="1"/>
    <col min="11234" max="11264" width="9" style="336"/>
    <col min="11265" max="11265" width="35.125" style="336" customWidth="1"/>
    <col min="11266" max="11268" width="11" style="336" customWidth="1"/>
    <col min="11269" max="11269" width="12.75" style="336" customWidth="1"/>
    <col min="11270" max="11270" width="13.625" style="336" customWidth="1"/>
    <col min="11271" max="11271" width="9" style="336" customWidth="1"/>
    <col min="11272" max="11272" width="11" style="336" customWidth="1"/>
    <col min="11273" max="11476" width="9" style="336" customWidth="1"/>
    <col min="11477" max="11477" width="27.375" style="336" customWidth="1"/>
    <col min="11478" max="11480" width="10.625" style="336" customWidth="1"/>
    <col min="11481" max="11481" width="11.75" style="336" customWidth="1"/>
    <col min="11482" max="11482" width="11" style="336" customWidth="1"/>
    <col min="11483" max="11483" width="0.75" style="336" customWidth="1"/>
    <col min="11484" max="11484" width="24.25" style="336" customWidth="1"/>
    <col min="11485" max="11486" width="10.625" style="336" customWidth="1"/>
    <col min="11487" max="11487" width="11.875" style="336" customWidth="1"/>
    <col min="11488" max="11488" width="11.125" style="336" customWidth="1"/>
    <col min="11489" max="11489" width="12.5" style="336" customWidth="1"/>
    <col min="11490" max="11520" width="9" style="336"/>
    <col min="11521" max="11521" width="35.125" style="336" customWidth="1"/>
    <col min="11522" max="11524" width="11" style="336" customWidth="1"/>
    <col min="11525" max="11525" width="12.75" style="336" customWidth="1"/>
    <col min="11526" max="11526" width="13.625" style="336" customWidth="1"/>
    <col min="11527" max="11527" width="9" style="336" customWidth="1"/>
    <col min="11528" max="11528" width="11" style="336" customWidth="1"/>
    <col min="11529" max="11732" width="9" style="336" customWidth="1"/>
    <col min="11733" max="11733" width="27.375" style="336" customWidth="1"/>
    <col min="11734" max="11736" width="10.625" style="336" customWidth="1"/>
    <col min="11737" max="11737" width="11.75" style="336" customWidth="1"/>
    <col min="11738" max="11738" width="11" style="336" customWidth="1"/>
    <col min="11739" max="11739" width="0.75" style="336" customWidth="1"/>
    <col min="11740" max="11740" width="24.25" style="336" customWidth="1"/>
    <col min="11741" max="11742" width="10.625" style="336" customWidth="1"/>
    <col min="11743" max="11743" width="11.875" style="336" customWidth="1"/>
    <col min="11744" max="11744" width="11.125" style="336" customWidth="1"/>
    <col min="11745" max="11745" width="12.5" style="336" customWidth="1"/>
    <col min="11746" max="11776" width="9" style="336"/>
    <col min="11777" max="11777" width="35.125" style="336" customWidth="1"/>
    <col min="11778" max="11780" width="11" style="336" customWidth="1"/>
    <col min="11781" max="11781" width="12.75" style="336" customWidth="1"/>
    <col min="11782" max="11782" width="13.625" style="336" customWidth="1"/>
    <col min="11783" max="11783" width="9" style="336" customWidth="1"/>
    <col min="11784" max="11784" width="11" style="336" customWidth="1"/>
    <col min="11785" max="11988" width="9" style="336" customWidth="1"/>
    <col min="11989" max="11989" width="27.375" style="336" customWidth="1"/>
    <col min="11990" max="11992" width="10.625" style="336" customWidth="1"/>
    <col min="11993" max="11993" width="11.75" style="336" customWidth="1"/>
    <col min="11994" max="11994" width="11" style="336" customWidth="1"/>
    <col min="11995" max="11995" width="0.75" style="336" customWidth="1"/>
    <col min="11996" max="11996" width="24.25" style="336" customWidth="1"/>
    <col min="11997" max="11998" width="10.625" style="336" customWidth="1"/>
    <col min="11999" max="11999" width="11.875" style="336" customWidth="1"/>
    <col min="12000" max="12000" width="11.125" style="336" customWidth="1"/>
    <col min="12001" max="12001" width="12.5" style="336" customWidth="1"/>
    <col min="12002" max="12032" width="9" style="336"/>
    <col min="12033" max="12033" width="35.125" style="336" customWidth="1"/>
    <col min="12034" max="12036" width="11" style="336" customWidth="1"/>
    <col min="12037" max="12037" width="12.75" style="336" customWidth="1"/>
    <col min="12038" max="12038" width="13.625" style="336" customWidth="1"/>
    <col min="12039" max="12039" width="9" style="336" customWidth="1"/>
    <col min="12040" max="12040" width="11" style="336" customWidth="1"/>
    <col min="12041" max="12244" width="9" style="336" customWidth="1"/>
    <col min="12245" max="12245" width="27.375" style="336" customWidth="1"/>
    <col min="12246" max="12248" width="10.625" style="336" customWidth="1"/>
    <col min="12249" max="12249" width="11.75" style="336" customWidth="1"/>
    <col min="12250" max="12250" width="11" style="336" customWidth="1"/>
    <col min="12251" max="12251" width="0.75" style="336" customWidth="1"/>
    <col min="12252" max="12252" width="24.25" style="336" customWidth="1"/>
    <col min="12253" max="12254" width="10.625" style="336" customWidth="1"/>
    <col min="12255" max="12255" width="11.875" style="336" customWidth="1"/>
    <col min="12256" max="12256" width="11.125" style="336" customWidth="1"/>
    <col min="12257" max="12257" width="12.5" style="336" customWidth="1"/>
    <col min="12258" max="12288" width="9" style="336"/>
    <col min="12289" max="12289" width="35.125" style="336" customWidth="1"/>
    <col min="12290" max="12292" width="11" style="336" customWidth="1"/>
    <col min="12293" max="12293" width="12.75" style="336" customWidth="1"/>
    <col min="12294" max="12294" width="13.625" style="336" customWidth="1"/>
    <col min="12295" max="12295" width="9" style="336" customWidth="1"/>
    <col min="12296" max="12296" width="11" style="336" customWidth="1"/>
    <col min="12297" max="12500" width="9" style="336" customWidth="1"/>
    <col min="12501" max="12501" width="27.375" style="336" customWidth="1"/>
    <col min="12502" max="12504" width="10.625" style="336" customWidth="1"/>
    <col min="12505" max="12505" width="11.75" style="336" customWidth="1"/>
    <col min="12506" max="12506" width="11" style="336" customWidth="1"/>
    <col min="12507" max="12507" width="0.75" style="336" customWidth="1"/>
    <col min="12508" max="12508" width="24.25" style="336" customWidth="1"/>
    <col min="12509" max="12510" width="10.625" style="336" customWidth="1"/>
    <col min="12511" max="12511" width="11.875" style="336" customWidth="1"/>
    <col min="12512" max="12512" width="11.125" style="336" customWidth="1"/>
    <col min="12513" max="12513" width="12.5" style="336" customWidth="1"/>
    <col min="12514" max="12544" width="9" style="336"/>
    <col min="12545" max="12545" width="35.125" style="336" customWidth="1"/>
    <col min="12546" max="12548" width="11" style="336" customWidth="1"/>
    <col min="12549" max="12549" width="12.75" style="336" customWidth="1"/>
    <col min="12550" max="12550" width="13.625" style="336" customWidth="1"/>
    <col min="12551" max="12551" width="9" style="336" customWidth="1"/>
    <col min="12552" max="12552" width="11" style="336" customWidth="1"/>
    <col min="12553" max="12756" width="9" style="336" customWidth="1"/>
    <col min="12757" max="12757" width="27.375" style="336" customWidth="1"/>
    <col min="12758" max="12760" width="10.625" style="336" customWidth="1"/>
    <col min="12761" max="12761" width="11.75" style="336" customWidth="1"/>
    <col min="12762" max="12762" width="11" style="336" customWidth="1"/>
    <col min="12763" max="12763" width="0.75" style="336" customWidth="1"/>
    <col min="12764" max="12764" width="24.25" style="336" customWidth="1"/>
    <col min="12765" max="12766" width="10.625" style="336" customWidth="1"/>
    <col min="12767" max="12767" width="11.875" style="336" customWidth="1"/>
    <col min="12768" max="12768" width="11.125" style="336" customWidth="1"/>
    <col min="12769" max="12769" width="12.5" style="336" customWidth="1"/>
    <col min="12770" max="12800" width="9" style="336"/>
    <col min="12801" max="12801" width="35.125" style="336" customWidth="1"/>
    <col min="12802" max="12804" width="11" style="336" customWidth="1"/>
    <col min="12805" max="12805" width="12.75" style="336" customWidth="1"/>
    <col min="12806" max="12806" width="13.625" style="336" customWidth="1"/>
    <col min="12807" max="12807" width="9" style="336" customWidth="1"/>
    <col min="12808" max="12808" width="11" style="336" customWidth="1"/>
    <col min="12809" max="13012" width="9" style="336" customWidth="1"/>
    <col min="13013" max="13013" width="27.375" style="336" customWidth="1"/>
    <col min="13014" max="13016" width="10.625" style="336" customWidth="1"/>
    <col min="13017" max="13017" width="11.75" style="336" customWidth="1"/>
    <col min="13018" max="13018" width="11" style="336" customWidth="1"/>
    <col min="13019" max="13019" width="0.75" style="336" customWidth="1"/>
    <col min="13020" max="13020" width="24.25" style="336" customWidth="1"/>
    <col min="13021" max="13022" width="10.625" style="336" customWidth="1"/>
    <col min="13023" max="13023" width="11.875" style="336" customWidth="1"/>
    <col min="13024" max="13024" width="11.125" style="336" customWidth="1"/>
    <col min="13025" max="13025" width="12.5" style="336" customWidth="1"/>
    <col min="13026" max="13056" width="9" style="336"/>
    <col min="13057" max="13057" width="35.125" style="336" customWidth="1"/>
    <col min="13058" max="13060" width="11" style="336" customWidth="1"/>
    <col min="13061" max="13061" width="12.75" style="336" customWidth="1"/>
    <col min="13062" max="13062" width="13.625" style="336" customWidth="1"/>
    <col min="13063" max="13063" width="9" style="336" customWidth="1"/>
    <col min="13064" max="13064" width="11" style="336" customWidth="1"/>
    <col min="13065" max="13268" width="9" style="336" customWidth="1"/>
    <col min="13269" max="13269" width="27.375" style="336" customWidth="1"/>
    <col min="13270" max="13272" width="10.625" style="336" customWidth="1"/>
    <col min="13273" max="13273" width="11.75" style="336" customWidth="1"/>
    <col min="13274" max="13274" width="11" style="336" customWidth="1"/>
    <col min="13275" max="13275" width="0.75" style="336" customWidth="1"/>
    <col min="13276" max="13276" width="24.25" style="336" customWidth="1"/>
    <col min="13277" max="13278" width="10.625" style="336" customWidth="1"/>
    <col min="13279" max="13279" width="11.875" style="336" customWidth="1"/>
    <col min="13280" max="13280" width="11.125" style="336" customWidth="1"/>
    <col min="13281" max="13281" width="12.5" style="336" customWidth="1"/>
    <col min="13282" max="13312" width="9" style="336"/>
    <col min="13313" max="13313" width="35.125" style="336" customWidth="1"/>
    <col min="13314" max="13316" width="11" style="336" customWidth="1"/>
    <col min="13317" max="13317" width="12.75" style="336" customWidth="1"/>
    <col min="13318" max="13318" width="13.625" style="336" customWidth="1"/>
    <col min="13319" max="13319" width="9" style="336" customWidth="1"/>
    <col min="13320" max="13320" width="11" style="336" customWidth="1"/>
    <col min="13321" max="13524" width="9" style="336" customWidth="1"/>
    <col min="13525" max="13525" width="27.375" style="336" customWidth="1"/>
    <col min="13526" max="13528" width="10.625" style="336" customWidth="1"/>
    <col min="13529" max="13529" width="11.75" style="336" customWidth="1"/>
    <col min="13530" max="13530" width="11" style="336" customWidth="1"/>
    <col min="13531" max="13531" width="0.75" style="336" customWidth="1"/>
    <col min="13532" max="13532" width="24.25" style="336" customWidth="1"/>
    <col min="13533" max="13534" width="10.625" style="336" customWidth="1"/>
    <col min="13535" max="13535" width="11.875" style="336" customWidth="1"/>
    <col min="13536" max="13536" width="11.125" style="336" customWidth="1"/>
    <col min="13537" max="13537" width="12.5" style="336" customWidth="1"/>
    <col min="13538" max="13568" width="9" style="336"/>
    <col min="13569" max="13569" width="35.125" style="336" customWidth="1"/>
    <col min="13570" max="13572" width="11" style="336" customWidth="1"/>
    <col min="13573" max="13573" width="12.75" style="336" customWidth="1"/>
    <col min="13574" max="13574" width="13.625" style="336" customWidth="1"/>
    <col min="13575" max="13575" width="9" style="336" customWidth="1"/>
    <col min="13576" max="13576" width="11" style="336" customWidth="1"/>
    <col min="13577" max="13780" width="9" style="336" customWidth="1"/>
    <col min="13781" max="13781" width="27.375" style="336" customWidth="1"/>
    <col min="13782" max="13784" width="10.625" style="336" customWidth="1"/>
    <col min="13785" max="13785" width="11.75" style="336" customWidth="1"/>
    <col min="13786" max="13786" width="11" style="336" customWidth="1"/>
    <col min="13787" max="13787" width="0.75" style="336" customWidth="1"/>
    <col min="13788" max="13788" width="24.25" style="336" customWidth="1"/>
    <col min="13789" max="13790" width="10.625" style="336" customWidth="1"/>
    <col min="13791" max="13791" width="11.875" style="336" customWidth="1"/>
    <col min="13792" max="13792" width="11.125" style="336" customWidth="1"/>
    <col min="13793" max="13793" width="12.5" style="336" customWidth="1"/>
    <col min="13794" max="13824" width="9" style="336"/>
    <col min="13825" max="13825" width="35.125" style="336" customWidth="1"/>
    <col min="13826" max="13828" width="11" style="336" customWidth="1"/>
    <col min="13829" max="13829" width="12.75" style="336" customWidth="1"/>
    <col min="13830" max="13830" width="13.625" style="336" customWidth="1"/>
    <col min="13831" max="13831" width="9" style="336" customWidth="1"/>
    <col min="13832" max="13832" width="11" style="336" customWidth="1"/>
    <col min="13833" max="14036" width="9" style="336" customWidth="1"/>
    <col min="14037" max="14037" width="27.375" style="336" customWidth="1"/>
    <col min="14038" max="14040" width="10.625" style="336" customWidth="1"/>
    <col min="14041" max="14041" width="11.75" style="336" customWidth="1"/>
    <col min="14042" max="14042" width="11" style="336" customWidth="1"/>
    <col min="14043" max="14043" width="0.75" style="336" customWidth="1"/>
    <col min="14044" max="14044" width="24.25" style="336" customWidth="1"/>
    <col min="14045" max="14046" width="10.625" style="336" customWidth="1"/>
    <col min="14047" max="14047" width="11.875" style="336" customWidth="1"/>
    <col min="14048" max="14048" width="11.125" style="336" customWidth="1"/>
    <col min="14049" max="14049" width="12.5" style="336" customWidth="1"/>
    <col min="14050" max="14080" width="9" style="336"/>
    <col min="14081" max="14081" width="35.125" style="336" customWidth="1"/>
    <col min="14082" max="14084" width="11" style="336" customWidth="1"/>
    <col min="14085" max="14085" width="12.75" style="336" customWidth="1"/>
    <col min="14086" max="14086" width="13.625" style="336" customWidth="1"/>
    <col min="14087" max="14087" width="9" style="336" customWidth="1"/>
    <col min="14088" max="14088" width="11" style="336" customWidth="1"/>
    <col min="14089" max="14292" width="9" style="336" customWidth="1"/>
    <col min="14293" max="14293" width="27.375" style="336" customWidth="1"/>
    <col min="14294" max="14296" width="10.625" style="336" customWidth="1"/>
    <col min="14297" max="14297" width="11.75" style="336" customWidth="1"/>
    <col min="14298" max="14298" width="11" style="336" customWidth="1"/>
    <col min="14299" max="14299" width="0.75" style="336" customWidth="1"/>
    <col min="14300" max="14300" width="24.25" style="336" customWidth="1"/>
    <col min="14301" max="14302" width="10.625" style="336" customWidth="1"/>
    <col min="14303" max="14303" width="11.875" style="336" customWidth="1"/>
    <col min="14304" max="14304" width="11.125" style="336" customWidth="1"/>
    <col min="14305" max="14305" width="12.5" style="336" customWidth="1"/>
    <col min="14306" max="14336" width="9" style="336"/>
    <col min="14337" max="14337" width="35.125" style="336" customWidth="1"/>
    <col min="14338" max="14340" width="11" style="336" customWidth="1"/>
    <col min="14341" max="14341" width="12.75" style="336" customWidth="1"/>
    <col min="14342" max="14342" width="13.625" style="336" customWidth="1"/>
    <col min="14343" max="14343" width="9" style="336" customWidth="1"/>
    <col min="14344" max="14344" width="11" style="336" customWidth="1"/>
    <col min="14345" max="14548" width="9" style="336" customWidth="1"/>
    <col min="14549" max="14549" width="27.375" style="336" customWidth="1"/>
    <col min="14550" max="14552" width="10.625" style="336" customWidth="1"/>
    <col min="14553" max="14553" width="11.75" style="336" customWidth="1"/>
    <col min="14554" max="14554" width="11" style="336" customWidth="1"/>
    <col min="14555" max="14555" width="0.75" style="336" customWidth="1"/>
    <col min="14556" max="14556" width="24.25" style="336" customWidth="1"/>
    <col min="14557" max="14558" width="10.625" style="336" customWidth="1"/>
    <col min="14559" max="14559" width="11.875" style="336" customWidth="1"/>
    <col min="14560" max="14560" width="11.125" style="336" customWidth="1"/>
    <col min="14561" max="14561" width="12.5" style="336" customWidth="1"/>
    <col min="14562" max="14592" width="9" style="336"/>
    <col min="14593" max="14593" width="35.125" style="336" customWidth="1"/>
    <col min="14594" max="14596" width="11" style="336" customWidth="1"/>
    <col min="14597" max="14597" width="12.75" style="336" customWidth="1"/>
    <col min="14598" max="14598" width="13.625" style="336" customWidth="1"/>
    <col min="14599" max="14599" width="9" style="336" customWidth="1"/>
    <col min="14600" max="14600" width="11" style="336" customWidth="1"/>
    <col min="14601" max="14804" width="9" style="336" customWidth="1"/>
    <col min="14805" max="14805" width="27.375" style="336" customWidth="1"/>
    <col min="14806" max="14808" width="10.625" style="336" customWidth="1"/>
    <col min="14809" max="14809" width="11.75" style="336" customWidth="1"/>
    <col min="14810" max="14810" width="11" style="336" customWidth="1"/>
    <col min="14811" max="14811" width="0.75" style="336" customWidth="1"/>
    <col min="14812" max="14812" width="24.25" style="336" customWidth="1"/>
    <col min="14813" max="14814" width="10.625" style="336" customWidth="1"/>
    <col min="14815" max="14815" width="11.875" style="336" customWidth="1"/>
    <col min="14816" max="14816" width="11.125" style="336" customWidth="1"/>
    <col min="14817" max="14817" width="12.5" style="336" customWidth="1"/>
    <col min="14818" max="14848" width="9" style="336"/>
    <col min="14849" max="14849" width="35.125" style="336" customWidth="1"/>
    <col min="14850" max="14852" width="11" style="336" customWidth="1"/>
    <col min="14853" max="14853" width="12.75" style="336" customWidth="1"/>
    <col min="14854" max="14854" width="13.625" style="336" customWidth="1"/>
    <col min="14855" max="14855" width="9" style="336" customWidth="1"/>
    <col min="14856" max="14856" width="11" style="336" customWidth="1"/>
    <col min="14857" max="15060" width="9" style="336" customWidth="1"/>
    <col min="15061" max="15061" width="27.375" style="336" customWidth="1"/>
    <col min="15062" max="15064" width="10.625" style="336" customWidth="1"/>
    <col min="15065" max="15065" width="11.75" style="336" customWidth="1"/>
    <col min="15066" max="15066" width="11" style="336" customWidth="1"/>
    <col min="15067" max="15067" width="0.75" style="336" customWidth="1"/>
    <col min="15068" max="15068" width="24.25" style="336" customWidth="1"/>
    <col min="15069" max="15070" width="10.625" style="336" customWidth="1"/>
    <col min="15071" max="15071" width="11.875" style="336" customWidth="1"/>
    <col min="15072" max="15072" width="11.125" style="336" customWidth="1"/>
    <col min="15073" max="15073" width="12.5" style="336" customWidth="1"/>
    <col min="15074" max="15104" width="9" style="336"/>
    <col min="15105" max="15105" width="35.125" style="336" customWidth="1"/>
    <col min="15106" max="15108" width="11" style="336" customWidth="1"/>
    <col min="15109" max="15109" width="12.75" style="336" customWidth="1"/>
    <col min="15110" max="15110" width="13.625" style="336" customWidth="1"/>
    <col min="15111" max="15111" width="9" style="336" customWidth="1"/>
    <col min="15112" max="15112" width="11" style="336" customWidth="1"/>
    <col min="15113" max="15316" width="9" style="336" customWidth="1"/>
    <col min="15317" max="15317" width="27.375" style="336" customWidth="1"/>
    <col min="15318" max="15320" width="10.625" style="336" customWidth="1"/>
    <col min="15321" max="15321" width="11.75" style="336" customWidth="1"/>
    <col min="15322" max="15322" width="11" style="336" customWidth="1"/>
    <col min="15323" max="15323" width="0.75" style="336" customWidth="1"/>
    <col min="15324" max="15324" width="24.25" style="336" customWidth="1"/>
    <col min="15325" max="15326" width="10.625" style="336" customWidth="1"/>
    <col min="15327" max="15327" width="11.875" style="336" customWidth="1"/>
    <col min="15328" max="15328" width="11.125" style="336" customWidth="1"/>
    <col min="15329" max="15329" width="12.5" style="336" customWidth="1"/>
    <col min="15330" max="15360" width="9" style="336"/>
    <col min="15361" max="15361" width="35.125" style="336" customWidth="1"/>
    <col min="15362" max="15364" width="11" style="336" customWidth="1"/>
    <col min="15365" max="15365" width="12.75" style="336" customWidth="1"/>
    <col min="15366" max="15366" width="13.625" style="336" customWidth="1"/>
    <col min="15367" max="15367" width="9" style="336" customWidth="1"/>
    <col min="15368" max="15368" width="11" style="336" customWidth="1"/>
    <col min="15369" max="15572" width="9" style="336" customWidth="1"/>
    <col min="15573" max="15573" width="27.375" style="336" customWidth="1"/>
    <col min="15574" max="15576" width="10.625" style="336" customWidth="1"/>
    <col min="15577" max="15577" width="11.75" style="336" customWidth="1"/>
    <col min="15578" max="15578" width="11" style="336" customWidth="1"/>
    <col min="15579" max="15579" width="0.75" style="336" customWidth="1"/>
    <col min="15580" max="15580" width="24.25" style="336" customWidth="1"/>
    <col min="15581" max="15582" width="10.625" style="336" customWidth="1"/>
    <col min="15583" max="15583" width="11.875" style="336" customWidth="1"/>
    <col min="15584" max="15584" width="11.125" style="336" customWidth="1"/>
    <col min="15585" max="15585" width="12.5" style="336" customWidth="1"/>
    <col min="15586" max="15616" width="9" style="336"/>
    <col min="15617" max="15617" width="35.125" style="336" customWidth="1"/>
    <col min="15618" max="15620" width="11" style="336" customWidth="1"/>
    <col min="15621" max="15621" width="12.75" style="336" customWidth="1"/>
    <col min="15622" max="15622" width="13.625" style="336" customWidth="1"/>
    <col min="15623" max="15623" width="9" style="336" customWidth="1"/>
    <col min="15624" max="15624" width="11" style="336" customWidth="1"/>
    <col min="15625" max="15828" width="9" style="336" customWidth="1"/>
    <col min="15829" max="15829" width="27.375" style="336" customWidth="1"/>
    <col min="15830" max="15832" width="10.625" style="336" customWidth="1"/>
    <col min="15833" max="15833" width="11.75" style="336" customWidth="1"/>
    <col min="15834" max="15834" width="11" style="336" customWidth="1"/>
    <col min="15835" max="15835" width="0.75" style="336" customWidth="1"/>
    <col min="15836" max="15836" width="24.25" style="336" customWidth="1"/>
    <col min="15837" max="15838" width="10.625" style="336" customWidth="1"/>
    <col min="15839" max="15839" width="11.875" style="336" customWidth="1"/>
    <col min="15840" max="15840" width="11.125" style="336" customWidth="1"/>
    <col min="15841" max="15841" width="12.5" style="336" customWidth="1"/>
    <col min="15842" max="15872" width="9" style="336"/>
    <col min="15873" max="15873" width="35.125" style="336" customWidth="1"/>
    <col min="15874" max="15876" width="11" style="336" customWidth="1"/>
    <col min="15877" max="15877" width="12.75" style="336" customWidth="1"/>
    <col min="15878" max="15878" width="13.625" style="336" customWidth="1"/>
    <col min="15879" max="15879" width="9" style="336" customWidth="1"/>
    <col min="15880" max="15880" width="11" style="336" customWidth="1"/>
    <col min="15881" max="16084" width="9" style="336" customWidth="1"/>
    <col min="16085" max="16085" width="27.375" style="336" customWidth="1"/>
    <col min="16086" max="16088" width="10.625" style="336" customWidth="1"/>
    <col min="16089" max="16089" width="11.75" style="336" customWidth="1"/>
    <col min="16090" max="16090" width="11" style="336" customWidth="1"/>
    <col min="16091" max="16091" width="0.75" style="336" customWidth="1"/>
    <col min="16092" max="16092" width="24.25" style="336" customWidth="1"/>
    <col min="16093" max="16094" width="10.625" style="336" customWidth="1"/>
    <col min="16095" max="16095" width="11.875" style="336" customWidth="1"/>
    <col min="16096" max="16096" width="11.125" style="336" customWidth="1"/>
    <col min="16097" max="16097" width="12.5" style="336" customWidth="1"/>
    <col min="16098" max="16128" width="9" style="336"/>
    <col min="16129" max="16129" width="35.125" style="336" customWidth="1"/>
    <col min="16130" max="16132" width="11" style="336" customWidth="1"/>
    <col min="16133" max="16133" width="12.75" style="336" customWidth="1"/>
    <col min="16134" max="16134" width="13.625" style="336" customWidth="1"/>
    <col min="16135" max="16135" width="9" style="336" customWidth="1"/>
    <col min="16136" max="16136" width="11" style="336" customWidth="1"/>
    <col min="16137" max="16340" width="9" style="336" customWidth="1"/>
    <col min="16341" max="16341" width="27.375" style="336" customWidth="1"/>
    <col min="16342" max="16344" width="10.625" style="336" customWidth="1"/>
    <col min="16345" max="16345" width="11.75" style="336" customWidth="1"/>
    <col min="16346" max="16346" width="11" style="336" customWidth="1"/>
    <col min="16347" max="16347" width="0.75" style="336" customWidth="1"/>
    <col min="16348" max="16348" width="24.25" style="336" customWidth="1"/>
    <col min="16349" max="16350" width="10.625" style="336" customWidth="1"/>
    <col min="16351" max="16351" width="11.875" style="336" customWidth="1"/>
    <col min="16352" max="16352" width="11.125" style="336" customWidth="1"/>
    <col min="16353" max="16353" width="12.5" style="336" customWidth="1"/>
    <col min="16354" max="16384" width="9" style="336"/>
  </cols>
  <sheetData>
    <row r="1" s="333" customFormat="1" ht="35.25" customHeight="1" spans="1:6">
      <c r="A1" s="337" t="s">
        <v>725</v>
      </c>
      <c r="B1" s="337"/>
      <c r="C1" s="337"/>
      <c r="D1" s="337"/>
      <c r="E1" s="337"/>
      <c r="F1" s="337"/>
    </row>
    <row r="2" ht="12.75" customHeight="1" spans="3:6">
      <c r="C2" s="338"/>
      <c r="D2" s="339"/>
      <c r="E2" s="340" t="s">
        <v>74</v>
      </c>
      <c r="F2" s="340"/>
    </row>
    <row r="3" ht="19.5" customHeight="1" spans="1:6">
      <c r="A3" s="341" t="s">
        <v>3</v>
      </c>
      <c r="B3" s="341"/>
      <c r="C3" s="341"/>
      <c r="D3" s="341"/>
      <c r="E3" s="341"/>
      <c r="F3" s="341"/>
    </row>
    <row r="4" ht="17.25" customHeight="1" spans="1:6">
      <c r="A4" s="342" t="s">
        <v>76</v>
      </c>
      <c r="B4" s="343" t="s">
        <v>690</v>
      </c>
      <c r="C4" s="343" t="s">
        <v>79</v>
      </c>
      <c r="D4" s="343" t="s">
        <v>691</v>
      </c>
      <c r="E4" s="343" t="s">
        <v>78</v>
      </c>
      <c r="F4" s="344" t="s">
        <v>692</v>
      </c>
    </row>
    <row r="5" ht="17.25" customHeight="1" spans="1:6">
      <c r="A5" s="345"/>
      <c r="B5" s="343"/>
      <c r="C5" s="343" t="s">
        <v>12</v>
      </c>
      <c r="D5" s="343"/>
      <c r="E5" s="343" t="s">
        <v>12</v>
      </c>
      <c r="F5" s="343"/>
    </row>
    <row r="6" s="334" customFormat="1" ht="27" customHeight="1" spans="1:6">
      <c r="A6" s="346">
        <v>7</v>
      </c>
      <c r="B6" s="346">
        <v>8</v>
      </c>
      <c r="C6" s="346">
        <v>9</v>
      </c>
      <c r="D6" s="346" t="s">
        <v>695</v>
      </c>
      <c r="E6" s="346">
        <v>11</v>
      </c>
      <c r="F6" s="346" t="s">
        <v>696</v>
      </c>
    </row>
    <row r="7" ht="27.75" customHeight="1" spans="1:9">
      <c r="A7" s="347" t="s">
        <v>17</v>
      </c>
      <c r="B7" s="348">
        <v>222138</v>
      </c>
      <c r="C7" s="348">
        <v>217709</v>
      </c>
      <c r="D7" s="349">
        <f t="shared" ref="D7:D21" si="0">B7/C7*100-100</f>
        <v>2.03436697610113</v>
      </c>
      <c r="E7" s="350">
        <v>214980</v>
      </c>
      <c r="F7" s="349">
        <f t="shared" ref="F7:F21" si="1">B7/E7*100-100</f>
        <v>3.32961205693553</v>
      </c>
      <c r="H7" s="363"/>
      <c r="I7" s="365"/>
    </row>
    <row r="8" ht="27.75" customHeight="1" spans="1:9">
      <c r="A8" s="204" t="s">
        <v>19</v>
      </c>
      <c r="B8" s="348">
        <v>11632</v>
      </c>
      <c r="C8" s="348">
        <v>11353</v>
      </c>
      <c r="D8" s="349">
        <f t="shared" si="0"/>
        <v>2.45750022020613</v>
      </c>
      <c r="E8" s="350">
        <v>11002</v>
      </c>
      <c r="F8" s="349">
        <f t="shared" si="1"/>
        <v>5.72623159425558</v>
      </c>
      <c r="H8" s="363"/>
      <c r="I8" s="365"/>
    </row>
    <row r="9" ht="27.75" customHeight="1" spans="1:9">
      <c r="A9" s="204" t="s">
        <v>21</v>
      </c>
      <c r="B9" s="348">
        <v>431710</v>
      </c>
      <c r="C9" s="348">
        <v>412387</v>
      </c>
      <c r="D9" s="349">
        <f t="shared" si="0"/>
        <v>4.68564721972322</v>
      </c>
      <c r="E9" s="350">
        <v>407295</v>
      </c>
      <c r="F9" s="349">
        <f t="shared" si="1"/>
        <v>5.99442664407862</v>
      </c>
      <c r="H9" s="363"/>
      <c r="I9" s="365"/>
    </row>
    <row r="10" ht="27.75" customHeight="1" spans="1:9">
      <c r="A10" s="204" t="s">
        <v>23</v>
      </c>
      <c r="B10" s="348">
        <v>1068413</v>
      </c>
      <c r="C10" s="348">
        <v>984073</v>
      </c>
      <c r="D10" s="349">
        <f t="shared" si="0"/>
        <v>8.57050239159088</v>
      </c>
      <c r="E10" s="350">
        <v>970328</v>
      </c>
      <c r="F10" s="349">
        <f t="shared" si="1"/>
        <v>10.1084375592583</v>
      </c>
      <c r="H10" s="363"/>
      <c r="I10" s="365"/>
    </row>
    <row r="11" ht="27.75" customHeight="1" spans="1:9">
      <c r="A11" s="204" t="s">
        <v>25</v>
      </c>
      <c r="B11" s="348">
        <v>110354</v>
      </c>
      <c r="C11" s="348">
        <v>101676</v>
      </c>
      <c r="D11" s="349">
        <f t="shared" si="0"/>
        <v>8.53495416814194</v>
      </c>
      <c r="E11" s="350">
        <v>100284</v>
      </c>
      <c r="F11" s="349">
        <f t="shared" si="1"/>
        <v>10.0414821905788</v>
      </c>
      <c r="H11" s="363"/>
      <c r="I11" s="365"/>
    </row>
    <row r="12" ht="27.75" customHeight="1" spans="1:9">
      <c r="A12" s="204" t="s">
        <v>27</v>
      </c>
      <c r="B12" s="348">
        <v>86664</v>
      </c>
      <c r="C12" s="348">
        <v>84034</v>
      </c>
      <c r="D12" s="349">
        <f t="shared" si="0"/>
        <v>3.12968560344622</v>
      </c>
      <c r="E12" s="350">
        <v>83548</v>
      </c>
      <c r="F12" s="349">
        <f t="shared" si="1"/>
        <v>3.72959256954087</v>
      </c>
      <c r="H12" s="363"/>
      <c r="I12" s="365"/>
    </row>
    <row r="13" ht="27.75" customHeight="1" spans="1:9">
      <c r="A13" s="204" t="s">
        <v>29</v>
      </c>
      <c r="B13" s="348">
        <v>1836421</v>
      </c>
      <c r="C13" s="348">
        <v>1708046</v>
      </c>
      <c r="D13" s="349">
        <f t="shared" si="0"/>
        <v>7.51589828376989</v>
      </c>
      <c r="E13" s="348">
        <f>1671341</f>
        <v>1671341</v>
      </c>
      <c r="F13" s="349">
        <f t="shared" si="1"/>
        <v>9.87709868901678</v>
      </c>
      <c r="H13" s="363"/>
      <c r="I13" s="365"/>
    </row>
    <row r="14" ht="27.75" customHeight="1" spans="1:9">
      <c r="A14" s="204" t="s">
        <v>31</v>
      </c>
      <c r="B14" s="348">
        <v>477985</v>
      </c>
      <c r="C14" s="348">
        <v>443071</v>
      </c>
      <c r="D14" s="349">
        <f t="shared" si="0"/>
        <v>7.88000117362679</v>
      </c>
      <c r="E14" s="350">
        <v>434475</v>
      </c>
      <c r="F14" s="349">
        <f t="shared" si="1"/>
        <v>10.0143851775131</v>
      </c>
      <c r="H14" s="363"/>
      <c r="I14" s="365"/>
    </row>
    <row r="15" ht="27.75" customHeight="1" spans="1:9">
      <c r="A15" s="204" t="s">
        <v>33</v>
      </c>
      <c r="B15" s="348">
        <v>151693</v>
      </c>
      <c r="C15" s="348">
        <v>140681</v>
      </c>
      <c r="D15" s="349">
        <f t="shared" si="0"/>
        <v>7.82763841599079</v>
      </c>
      <c r="E15" s="350">
        <v>138300</v>
      </c>
      <c r="F15" s="349">
        <f t="shared" si="1"/>
        <v>9.68402024584236</v>
      </c>
      <c r="H15" s="363"/>
      <c r="I15" s="365"/>
    </row>
    <row r="16" ht="27.75" customHeight="1" spans="1:9">
      <c r="A16" s="204" t="s">
        <v>35</v>
      </c>
      <c r="B16" s="348">
        <v>414000</v>
      </c>
      <c r="C16" s="348">
        <v>404543</v>
      </c>
      <c r="D16" s="349">
        <f t="shared" si="0"/>
        <v>2.33769957705361</v>
      </c>
      <c r="E16" s="350">
        <v>400558</v>
      </c>
      <c r="F16" s="349">
        <f t="shared" si="1"/>
        <v>3.35581863300696</v>
      </c>
      <c r="H16" s="363"/>
      <c r="I16" s="365"/>
    </row>
    <row r="17" ht="27.75" customHeight="1" spans="1:9">
      <c r="A17" s="204" t="s">
        <v>37</v>
      </c>
      <c r="B17" s="348">
        <v>406356</v>
      </c>
      <c r="C17" s="348">
        <v>390286</v>
      </c>
      <c r="D17" s="349">
        <f t="shared" si="0"/>
        <v>4.11749332540752</v>
      </c>
      <c r="E17" s="350">
        <v>374060</v>
      </c>
      <c r="F17" s="349">
        <f t="shared" si="1"/>
        <v>8.63390899855638</v>
      </c>
      <c r="H17" s="363"/>
      <c r="I17" s="365"/>
    </row>
    <row r="18" ht="27.75" customHeight="1" spans="1:9">
      <c r="A18" s="204" t="s">
        <v>39</v>
      </c>
      <c r="B18" s="348">
        <v>40736</v>
      </c>
      <c r="C18" s="348">
        <v>40468</v>
      </c>
      <c r="D18" s="349">
        <f t="shared" si="0"/>
        <v>0.662251655629149</v>
      </c>
      <c r="E18" s="350">
        <v>39997</v>
      </c>
      <c r="F18" s="349">
        <f t="shared" si="1"/>
        <v>1.84763857289296</v>
      </c>
      <c r="H18" s="363"/>
      <c r="I18" s="365"/>
    </row>
    <row r="19" ht="27.75" customHeight="1" spans="1:9">
      <c r="A19" s="204" t="s">
        <v>41</v>
      </c>
      <c r="B19" s="348">
        <v>30467</v>
      </c>
      <c r="C19" s="348">
        <v>28904</v>
      </c>
      <c r="D19" s="349">
        <f t="shared" si="0"/>
        <v>5.40755604760588</v>
      </c>
      <c r="E19" s="350">
        <v>28399</v>
      </c>
      <c r="F19" s="349">
        <f t="shared" si="1"/>
        <v>7.28194654741363</v>
      </c>
      <c r="H19" s="363"/>
      <c r="I19" s="365"/>
    </row>
    <row r="20" ht="27.75" customHeight="1" spans="1:9">
      <c r="A20" s="204" t="s">
        <v>43</v>
      </c>
      <c r="B20" s="348">
        <v>39935</v>
      </c>
      <c r="C20" s="348">
        <v>37248</v>
      </c>
      <c r="D20" s="349">
        <f t="shared" si="0"/>
        <v>7.21381013745706</v>
      </c>
      <c r="E20" s="350">
        <v>37018</v>
      </c>
      <c r="F20" s="349">
        <f t="shared" si="1"/>
        <v>7.87995029445135</v>
      </c>
      <c r="H20" s="363"/>
      <c r="I20" s="365"/>
    </row>
    <row r="21" ht="27.75" customHeight="1" spans="1:9">
      <c r="A21" s="204" t="s">
        <v>45</v>
      </c>
      <c r="B21" s="348">
        <v>313</v>
      </c>
      <c r="C21" s="348">
        <v>325</v>
      </c>
      <c r="D21" s="349">
        <f t="shared" si="0"/>
        <v>-3.69230769230769</v>
      </c>
      <c r="E21" s="350">
        <v>325</v>
      </c>
      <c r="F21" s="349">
        <f t="shared" si="1"/>
        <v>-3.69230769230769</v>
      </c>
      <c r="H21" s="363"/>
      <c r="I21" s="365"/>
    </row>
    <row r="22" ht="27.75" customHeight="1" spans="1:9">
      <c r="A22" s="204" t="s">
        <v>710</v>
      </c>
      <c r="B22" s="348">
        <v>27695</v>
      </c>
      <c r="C22" s="348"/>
      <c r="D22" s="349"/>
      <c r="E22" s="352"/>
      <c r="F22" s="352"/>
      <c r="H22" s="363"/>
      <c r="I22" s="365"/>
    </row>
    <row r="23" ht="27.75" customHeight="1" spans="1:9">
      <c r="A23" s="204" t="s">
        <v>712</v>
      </c>
      <c r="B23" s="348">
        <v>8170</v>
      </c>
      <c r="C23" s="348">
        <v>7781</v>
      </c>
      <c r="D23" s="349">
        <f t="shared" ref="D23:D25" si="2">B23/C23*100-100</f>
        <v>4.99935740907338</v>
      </c>
      <c r="E23" s="348">
        <v>7781</v>
      </c>
      <c r="F23" s="349">
        <f t="shared" ref="F23:F25" si="3">B23/E23*100-100</f>
        <v>4.99935740907338</v>
      </c>
      <c r="H23" s="363"/>
      <c r="I23" s="365"/>
    </row>
    <row r="24" ht="27.75" customHeight="1" spans="1:9">
      <c r="A24" s="204" t="s">
        <v>714</v>
      </c>
      <c r="B24" s="348">
        <v>19788</v>
      </c>
      <c r="C24" s="348">
        <v>19938</v>
      </c>
      <c r="D24" s="349">
        <f t="shared" si="2"/>
        <v>-0.752332229912739</v>
      </c>
      <c r="E24" s="350">
        <v>18769</v>
      </c>
      <c r="F24" s="349">
        <f t="shared" si="3"/>
        <v>5.42916511268581</v>
      </c>
      <c r="H24" s="363"/>
      <c r="I24" s="365"/>
    </row>
    <row r="25" ht="27.75" customHeight="1" spans="1:9">
      <c r="A25" s="204" t="s">
        <v>716</v>
      </c>
      <c r="B25" s="348">
        <v>166530</v>
      </c>
      <c r="C25" s="348">
        <v>1390</v>
      </c>
      <c r="D25" s="349">
        <f t="shared" si="2"/>
        <v>11880.5755395683</v>
      </c>
      <c r="E25" s="348">
        <v>112540</v>
      </c>
      <c r="F25" s="349">
        <f t="shared" si="3"/>
        <v>47.9740536698063</v>
      </c>
      <c r="H25" s="363"/>
      <c r="I25" s="365"/>
    </row>
    <row r="26" ht="27.75" customHeight="1" spans="1:6">
      <c r="A26" s="353"/>
      <c r="B26" s="354"/>
      <c r="C26" s="354"/>
      <c r="D26" s="354"/>
      <c r="E26" s="354"/>
      <c r="F26" s="354"/>
    </row>
    <row r="27" ht="27.75" customHeight="1" spans="1:6">
      <c r="A27" s="355" t="s">
        <v>69</v>
      </c>
      <c r="B27" s="356">
        <f>SUM(B7:B25)</f>
        <v>5551000</v>
      </c>
      <c r="C27" s="356">
        <f>SUM(C7:C25)</f>
        <v>5033913</v>
      </c>
      <c r="D27" s="357">
        <f>B27/C27*100-100</f>
        <v>10.2720686670588</v>
      </c>
      <c r="E27" s="356">
        <f>SUM(E7:E25)</f>
        <v>5051000</v>
      </c>
      <c r="F27" s="357">
        <f>B27/E27*100-100</f>
        <v>9.89902989507027</v>
      </c>
    </row>
    <row r="28" ht="27.75" customHeight="1" spans="1:6">
      <c r="A28" s="204" t="s">
        <v>70</v>
      </c>
      <c r="B28" s="348"/>
      <c r="C28" s="358">
        <v>65754</v>
      </c>
      <c r="D28" s="357"/>
      <c r="E28" s="356"/>
      <c r="F28" s="357"/>
    </row>
    <row r="29" ht="27.75" customHeight="1" spans="1:6">
      <c r="A29" s="204" t="s">
        <v>71</v>
      </c>
      <c r="B29" s="359"/>
      <c r="C29" s="358">
        <f>C30-C28-C27</f>
        <v>458172.39642</v>
      </c>
      <c r="D29" s="349"/>
      <c r="E29" s="124">
        <f>E30-E27</f>
        <v>409000</v>
      </c>
      <c r="F29" s="357"/>
    </row>
    <row r="30" ht="27.75" customHeight="1" spans="1:6">
      <c r="A30" s="355" t="s">
        <v>72</v>
      </c>
      <c r="B30" s="356">
        <f>B27</f>
        <v>5551000</v>
      </c>
      <c r="C30" s="364">
        <v>5557839.39642</v>
      </c>
      <c r="D30" s="357">
        <f>B30/C30*100-100</f>
        <v>-0.123058547254999</v>
      </c>
      <c r="E30" s="356">
        <v>5460000</v>
      </c>
      <c r="F30" s="357">
        <f>B30/E30*100-100</f>
        <v>1.66666666666666</v>
      </c>
    </row>
    <row r="32" spans="2:2">
      <c r="B32" s="360"/>
    </row>
    <row r="33" ht="20.25" spans="2:2">
      <c r="B33" s="361"/>
    </row>
    <row r="34" spans="2:2">
      <c r="B34" s="362"/>
    </row>
    <row r="35" spans="2:2">
      <c r="B35" s="362"/>
    </row>
    <row r="36" spans="2:2">
      <c r="B36" s="362"/>
    </row>
    <row r="37" spans="2:2">
      <c r="B37" s="362"/>
    </row>
    <row r="38" spans="2:2">
      <c r="B38" s="362"/>
    </row>
    <row r="39" spans="2:2">
      <c r="B39" s="362"/>
    </row>
  </sheetData>
  <mergeCells count="10">
    <mergeCell ref="A1:F1"/>
    <mergeCell ref="C2:D2"/>
    <mergeCell ref="E2:F2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0.11875" right="0.2" top="0.159027777777778" bottom="0.159027777777778" header="0.309027777777778" footer="0.11875"/>
  <pageSetup paperSize="9" fitToHeight="0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9"/>
  <sheetViews>
    <sheetView workbookViewId="0">
      <pane ySplit="6" topLeftCell="A17" activePane="bottomLeft" state="frozen"/>
      <selection/>
      <selection pane="bottomLeft" activeCell="H19" sqref="H19"/>
    </sheetView>
  </sheetViews>
  <sheetFormatPr defaultColWidth="9" defaultRowHeight="15.75" outlineLevelCol="6"/>
  <cols>
    <col min="1" max="1" width="35.125" style="335" customWidth="1"/>
    <col min="2" max="2" width="11.75" style="336" customWidth="1"/>
    <col min="3" max="3" width="13.25" style="336" customWidth="1"/>
    <col min="4" max="4" width="13.625" style="336" customWidth="1"/>
    <col min="5" max="5" width="12.75" style="336" customWidth="1"/>
    <col min="6" max="6" width="14.125" style="336" customWidth="1"/>
    <col min="7" max="208" width="9" style="336" customWidth="1"/>
    <col min="209" max="209" width="27.375" style="336" customWidth="1"/>
    <col min="210" max="212" width="10.625" style="336" customWidth="1"/>
    <col min="213" max="213" width="11.75" style="336" customWidth="1"/>
    <col min="214" max="214" width="11" style="336" customWidth="1"/>
    <col min="215" max="215" width="0.75" style="336" customWidth="1"/>
    <col min="216" max="216" width="24.25" style="336" customWidth="1"/>
    <col min="217" max="218" width="10.625" style="336" customWidth="1"/>
    <col min="219" max="219" width="11.875" style="336" customWidth="1"/>
    <col min="220" max="220" width="11.125" style="336" customWidth="1"/>
    <col min="221" max="221" width="12.5" style="336" customWidth="1"/>
    <col min="222" max="252" width="9" style="336"/>
    <col min="253" max="253" width="35.125" style="336" customWidth="1"/>
    <col min="254" max="256" width="11" style="336" customWidth="1"/>
    <col min="257" max="257" width="12.75" style="336" customWidth="1"/>
    <col min="258" max="258" width="13.625" style="336" customWidth="1"/>
    <col min="259" max="259" width="9" style="336" customWidth="1"/>
    <col min="260" max="260" width="11" style="336" customWidth="1"/>
    <col min="261" max="464" width="9" style="336" customWidth="1"/>
    <col min="465" max="465" width="27.375" style="336" customWidth="1"/>
    <col min="466" max="468" width="10.625" style="336" customWidth="1"/>
    <col min="469" max="469" width="11.75" style="336" customWidth="1"/>
    <col min="470" max="470" width="11" style="336" customWidth="1"/>
    <col min="471" max="471" width="0.75" style="336" customWidth="1"/>
    <col min="472" max="472" width="24.25" style="336" customWidth="1"/>
    <col min="473" max="474" width="10.625" style="336" customWidth="1"/>
    <col min="475" max="475" width="11.875" style="336" customWidth="1"/>
    <col min="476" max="476" width="11.125" style="336" customWidth="1"/>
    <col min="477" max="477" width="12.5" style="336" customWidth="1"/>
    <col min="478" max="508" width="9" style="336"/>
    <col min="509" max="509" width="35.125" style="336" customWidth="1"/>
    <col min="510" max="512" width="11" style="336" customWidth="1"/>
    <col min="513" max="513" width="12.75" style="336" customWidth="1"/>
    <col min="514" max="514" width="13.625" style="336" customWidth="1"/>
    <col min="515" max="515" width="9" style="336" customWidth="1"/>
    <col min="516" max="516" width="11" style="336" customWidth="1"/>
    <col min="517" max="720" width="9" style="336" customWidth="1"/>
    <col min="721" max="721" width="27.375" style="336" customWidth="1"/>
    <col min="722" max="724" width="10.625" style="336" customWidth="1"/>
    <col min="725" max="725" width="11.75" style="336" customWidth="1"/>
    <col min="726" max="726" width="11" style="336" customWidth="1"/>
    <col min="727" max="727" width="0.75" style="336" customWidth="1"/>
    <col min="728" max="728" width="24.25" style="336" customWidth="1"/>
    <col min="729" max="730" width="10.625" style="336" customWidth="1"/>
    <col min="731" max="731" width="11.875" style="336" customWidth="1"/>
    <col min="732" max="732" width="11.125" style="336" customWidth="1"/>
    <col min="733" max="733" width="12.5" style="336" customWidth="1"/>
    <col min="734" max="764" width="9" style="336"/>
    <col min="765" max="765" width="35.125" style="336" customWidth="1"/>
    <col min="766" max="768" width="11" style="336" customWidth="1"/>
    <col min="769" max="769" width="12.75" style="336" customWidth="1"/>
    <col min="770" max="770" width="13.625" style="336" customWidth="1"/>
    <col min="771" max="771" width="9" style="336" customWidth="1"/>
    <col min="772" max="772" width="11" style="336" customWidth="1"/>
    <col min="773" max="976" width="9" style="336" customWidth="1"/>
    <col min="977" max="977" width="27.375" style="336" customWidth="1"/>
    <col min="978" max="980" width="10.625" style="336" customWidth="1"/>
    <col min="981" max="981" width="11.75" style="336" customWidth="1"/>
    <col min="982" max="982" width="11" style="336" customWidth="1"/>
    <col min="983" max="983" width="0.75" style="336" customWidth="1"/>
    <col min="984" max="984" width="24.25" style="336" customWidth="1"/>
    <col min="985" max="986" width="10.625" style="336" customWidth="1"/>
    <col min="987" max="987" width="11.875" style="336" customWidth="1"/>
    <col min="988" max="988" width="11.125" style="336" customWidth="1"/>
    <col min="989" max="989" width="12.5" style="336" customWidth="1"/>
    <col min="990" max="1020" width="9" style="336"/>
    <col min="1021" max="1021" width="35.125" style="336" customWidth="1"/>
    <col min="1022" max="1024" width="11" style="336" customWidth="1"/>
    <col min="1025" max="1025" width="12.75" style="336" customWidth="1"/>
    <col min="1026" max="1026" width="13.625" style="336" customWidth="1"/>
    <col min="1027" max="1027" width="9" style="336" customWidth="1"/>
    <col min="1028" max="1028" width="11" style="336" customWidth="1"/>
    <col min="1029" max="1232" width="9" style="336" customWidth="1"/>
    <col min="1233" max="1233" width="27.375" style="336" customWidth="1"/>
    <col min="1234" max="1236" width="10.625" style="336" customWidth="1"/>
    <col min="1237" max="1237" width="11.75" style="336" customWidth="1"/>
    <col min="1238" max="1238" width="11" style="336" customWidth="1"/>
    <col min="1239" max="1239" width="0.75" style="336" customWidth="1"/>
    <col min="1240" max="1240" width="24.25" style="336" customWidth="1"/>
    <col min="1241" max="1242" width="10.625" style="336" customWidth="1"/>
    <col min="1243" max="1243" width="11.875" style="336" customWidth="1"/>
    <col min="1244" max="1244" width="11.125" style="336" customWidth="1"/>
    <col min="1245" max="1245" width="12.5" style="336" customWidth="1"/>
    <col min="1246" max="1276" width="9" style="336"/>
    <col min="1277" max="1277" width="35.125" style="336" customWidth="1"/>
    <col min="1278" max="1280" width="11" style="336" customWidth="1"/>
    <col min="1281" max="1281" width="12.75" style="336" customWidth="1"/>
    <col min="1282" max="1282" width="13.625" style="336" customWidth="1"/>
    <col min="1283" max="1283" width="9" style="336" customWidth="1"/>
    <col min="1284" max="1284" width="11" style="336" customWidth="1"/>
    <col min="1285" max="1488" width="9" style="336" customWidth="1"/>
    <col min="1489" max="1489" width="27.375" style="336" customWidth="1"/>
    <col min="1490" max="1492" width="10.625" style="336" customWidth="1"/>
    <col min="1493" max="1493" width="11.75" style="336" customWidth="1"/>
    <col min="1494" max="1494" width="11" style="336" customWidth="1"/>
    <col min="1495" max="1495" width="0.75" style="336" customWidth="1"/>
    <col min="1496" max="1496" width="24.25" style="336" customWidth="1"/>
    <col min="1497" max="1498" width="10.625" style="336" customWidth="1"/>
    <col min="1499" max="1499" width="11.875" style="336" customWidth="1"/>
    <col min="1500" max="1500" width="11.125" style="336" customWidth="1"/>
    <col min="1501" max="1501" width="12.5" style="336" customWidth="1"/>
    <col min="1502" max="1532" width="9" style="336"/>
    <col min="1533" max="1533" width="35.125" style="336" customWidth="1"/>
    <col min="1534" max="1536" width="11" style="336" customWidth="1"/>
    <col min="1537" max="1537" width="12.75" style="336" customWidth="1"/>
    <col min="1538" max="1538" width="13.625" style="336" customWidth="1"/>
    <col min="1539" max="1539" width="9" style="336" customWidth="1"/>
    <col min="1540" max="1540" width="11" style="336" customWidth="1"/>
    <col min="1541" max="1744" width="9" style="336" customWidth="1"/>
    <col min="1745" max="1745" width="27.375" style="336" customWidth="1"/>
    <col min="1746" max="1748" width="10.625" style="336" customWidth="1"/>
    <col min="1749" max="1749" width="11.75" style="336" customWidth="1"/>
    <col min="1750" max="1750" width="11" style="336" customWidth="1"/>
    <col min="1751" max="1751" width="0.75" style="336" customWidth="1"/>
    <col min="1752" max="1752" width="24.25" style="336" customWidth="1"/>
    <col min="1753" max="1754" width="10.625" style="336" customWidth="1"/>
    <col min="1755" max="1755" width="11.875" style="336" customWidth="1"/>
    <col min="1756" max="1756" width="11.125" style="336" customWidth="1"/>
    <col min="1757" max="1757" width="12.5" style="336" customWidth="1"/>
    <col min="1758" max="1788" width="9" style="336"/>
    <col min="1789" max="1789" width="35.125" style="336" customWidth="1"/>
    <col min="1790" max="1792" width="11" style="336" customWidth="1"/>
    <col min="1793" max="1793" width="12.75" style="336" customWidth="1"/>
    <col min="1794" max="1794" width="13.625" style="336" customWidth="1"/>
    <col min="1795" max="1795" width="9" style="336" customWidth="1"/>
    <col min="1796" max="1796" width="11" style="336" customWidth="1"/>
    <col min="1797" max="2000" width="9" style="336" customWidth="1"/>
    <col min="2001" max="2001" width="27.375" style="336" customWidth="1"/>
    <col min="2002" max="2004" width="10.625" style="336" customWidth="1"/>
    <col min="2005" max="2005" width="11.75" style="336" customWidth="1"/>
    <col min="2006" max="2006" width="11" style="336" customWidth="1"/>
    <col min="2007" max="2007" width="0.75" style="336" customWidth="1"/>
    <col min="2008" max="2008" width="24.25" style="336" customWidth="1"/>
    <col min="2009" max="2010" width="10.625" style="336" customWidth="1"/>
    <col min="2011" max="2011" width="11.875" style="336" customWidth="1"/>
    <col min="2012" max="2012" width="11.125" style="336" customWidth="1"/>
    <col min="2013" max="2013" width="12.5" style="336" customWidth="1"/>
    <col min="2014" max="2044" width="9" style="336"/>
    <col min="2045" max="2045" width="35.125" style="336" customWidth="1"/>
    <col min="2046" max="2048" width="11" style="336" customWidth="1"/>
    <col min="2049" max="2049" width="12.75" style="336" customWidth="1"/>
    <col min="2050" max="2050" width="13.625" style="336" customWidth="1"/>
    <col min="2051" max="2051" width="9" style="336" customWidth="1"/>
    <col min="2052" max="2052" width="11" style="336" customWidth="1"/>
    <col min="2053" max="2256" width="9" style="336" customWidth="1"/>
    <col min="2257" max="2257" width="27.375" style="336" customWidth="1"/>
    <col min="2258" max="2260" width="10.625" style="336" customWidth="1"/>
    <col min="2261" max="2261" width="11.75" style="336" customWidth="1"/>
    <col min="2262" max="2262" width="11" style="336" customWidth="1"/>
    <col min="2263" max="2263" width="0.75" style="336" customWidth="1"/>
    <col min="2264" max="2264" width="24.25" style="336" customWidth="1"/>
    <col min="2265" max="2266" width="10.625" style="336" customWidth="1"/>
    <col min="2267" max="2267" width="11.875" style="336" customWidth="1"/>
    <col min="2268" max="2268" width="11.125" style="336" customWidth="1"/>
    <col min="2269" max="2269" width="12.5" style="336" customWidth="1"/>
    <col min="2270" max="2300" width="9" style="336"/>
    <col min="2301" max="2301" width="35.125" style="336" customWidth="1"/>
    <col min="2302" max="2304" width="11" style="336" customWidth="1"/>
    <col min="2305" max="2305" width="12.75" style="336" customWidth="1"/>
    <col min="2306" max="2306" width="13.625" style="336" customWidth="1"/>
    <col min="2307" max="2307" width="9" style="336" customWidth="1"/>
    <col min="2308" max="2308" width="11" style="336" customWidth="1"/>
    <col min="2309" max="2512" width="9" style="336" customWidth="1"/>
    <col min="2513" max="2513" width="27.375" style="336" customWidth="1"/>
    <col min="2514" max="2516" width="10.625" style="336" customWidth="1"/>
    <col min="2517" max="2517" width="11.75" style="336" customWidth="1"/>
    <col min="2518" max="2518" width="11" style="336" customWidth="1"/>
    <col min="2519" max="2519" width="0.75" style="336" customWidth="1"/>
    <col min="2520" max="2520" width="24.25" style="336" customWidth="1"/>
    <col min="2521" max="2522" width="10.625" style="336" customWidth="1"/>
    <col min="2523" max="2523" width="11.875" style="336" customWidth="1"/>
    <col min="2524" max="2524" width="11.125" style="336" customWidth="1"/>
    <col min="2525" max="2525" width="12.5" style="336" customWidth="1"/>
    <col min="2526" max="2556" width="9" style="336"/>
    <col min="2557" max="2557" width="35.125" style="336" customWidth="1"/>
    <col min="2558" max="2560" width="11" style="336" customWidth="1"/>
    <col min="2561" max="2561" width="12.75" style="336" customWidth="1"/>
    <col min="2562" max="2562" width="13.625" style="336" customWidth="1"/>
    <col min="2563" max="2563" width="9" style="336" customWidth="1"/>
    <col min="2564" max="2564" width="11" style="336" customWidth="1"/>
    <col min="2565" max="2768" width="9" style="336" customWidth="1"/>
    <col min="2769" max="2769" width="27.375" style="336" customWidth="1"/>
    <col min="2770" max="2772" width="10.625" style="336" customWidth="1"/>
    <col min="2773" max="2773" width="11.75" style="336" customWidth="1"/>
    <col min="2774" max="2774" width="11" style="336" customWidth="1"/>
    <col min="2775" max="2775" width="0.75" style="336" customWidth="1"/>
    <col min="2776" max="2776" width="24.25" style="336" customWidth="1"/>
    <col min="2777" max="2778" width="10.625" style="336" customWidth="1"/>
    <col min="2779" max="2779" width="11.875" style="336" customWidth="1"/>
    <col min="2780" max="2780" width="11.125" style="336" customWidth="1"/>
    <col min="2781" max="2781" width="12.5" style="336" customWidth="1"/>
    <col min="2782" max="2812" width="9" style="336"/>
    <col min="2813" max="2813" width="35.125" style="336" customWidth="1"/>
    <col min="2814" max="2816" width="11" style="336" customWidth="1"/>
    <col min="2817" max="2817" width="12.75" style="336" customWidth="1"/>
    <col min="2818" max="2818" width="13.625" style="336" customWidth="1"/>
    <col min="2819" max="2819" width="9" style="336" customWidth="1"/>
    <col min="2820" max="2820" width="11" style="336" customWidth="1"/>
    <col min="2821" max="3024" width="9" style="336" customWidth="1"/>
    <col min="3025" max="3025" width="27.375" style="336" customWidth="1"/>
    <col min="3026" max="3028" width="10.625" style="336" customWidth="1"/>
    <col min="3029" max="3029" width="11.75" style="336" customWidth="1"/>
    <col min="3030" max="3030" width="11" style="336" customWidth="1"/>
    <col min="3031" max="3031" width="0.75" style="336" customWidth="1"/>
    <col min="3032" max="3032" width="24.25" style="336" customWidth="1"/>
    <col min="3033" max="3034" width="10.625" style="336" customWidth="1"/>
    <col min="3035" max="3035" width="11.875" style="336" customWidth="1"/>
    <col min="3036" max="3036" width="11.125" style="336" customWidth="1"/>
    <col min="3037" max="3037" width="12.5" style="336" customWidth="1"/>
    <col min="3038" max="3068" width="9" style="336"/>
    <col min="3069" max="3069" width="35.125" style="336" customWidth="1"/>
    <col min="3070" max="3072" width="11" style="336" customWidth="1"/>
    <col min="3073" max="3073" width="12.75" style="336" customWidth="1"/>
    <col min="3074" max="3074" width="13.625" style="336" customWidth="1"/>
    <col min="3075" max="3075" width="9" style="336" customWidth="1"/>
    <col min="3076" max="3076" width="11" style="336" customWidth="1"/>
    <col min="3077" max="3280" width="9" style="336" customWidth="1"/>
    <col min="3281" max="3281" width="27.375" style="336" customWidth="1"/>
    <col min="3282" max="3284" width="10.625" style="336" customWidth="1"/>
    <col min="3285" max="3285" width="11.75" style="336" customWidth="1"/>
    <col min="3286" max="3286" width="11" style="336" customWidth="1"/>
    <col min="3287" max="3287" width="0.75" style="336" customWidth="1"/>
    <col min="3288" max="3288" width="24.25" style="336" customWidth="1"/>
    <col min="3289" max="3290" width="10.625" style="336" customWidth="1"/>
    <col min="3291" max="3291" width="11.875" style="336" customWidth="1"/>
    <col min="3292" max="3292" width="11.125" style="336" customWidth="1"/>
    <col min="3293" max="3293" width="12.5" style="336" customWidth="1"/>
    <col min="3294" max="3324" width="9" style="336"/>
    <col min="3325" max="3325" width="35.125" style="336" customWidth="1"/>
    <col min="3326" max="3328" width="11" style="336" customWidth="1"/>
    <col min="3329" max="3329" width="12.75" style="336" customWidth="1"/>
    <col min="3330" max="3330" width="13.625" style="336" customWidth="1"/>
    <col min="3331" max="3331" width="9" style="336" customWidth="1"/>
    <col min="3332" max="3332" width="11" style="336" customWidth="1"/>
    <col min="3333" max="3536" width="9" style="336" customWidth="1"/>
    <col min="3537" max="3537" width="27.375" style="336" customWidth="1"/>
    <col min="3538" max="3540" width="10.625" style="336" customWidth="1"/>
    <col min="3541" max="3541" width="11.75" style="336" customWidth="1"/>
    <col min="3542" max="3542" width="11" style="336" customWidth="1"/>
    <col min="3543" max="3543" width="0.75" style="336" customWidth="1"/>
    <col min="3544" max="3544" width="24.25" style="336" customWidth="1"/>
    <col min="3545" max="3546" width="10.625" style="336" customWidth="1"/>
    <col min="3547" max="3547" width="11.875" style="336" customWidth="1"/>
    <col min="3548" max="3548" width="11.125" style="336" customWidth="1"/>
    <col min="3549" max="3549" width="12.5" style="336" customWidth="1"/>
    <col min="3550" max="3580" width="9" style="336"/>
    <col min="3581" max="3581" width="35.125" style="336" customWidth="1"/>
    <col min="3582" max="3584" width="11" style="336" customWidth="1"/>
    <col min="3585" max="3585" width="12.75" style="336" customWidth="1"/>
    <col min="3586" max="3586" width="13.625" style="336" customWidth="1"/>
    <col min="3587" max="3587" width="9" style="336" customWidth="1"/>
    <col min="3588" max="3588" width="11" style="336" customWidth="1"/>
    <col min="3589" max="3792" width="9" style="336" customWidth="1"/>
    <col min="3793" max="3793" width="27.375" style="336" customWidth="1"/>
    <col min="3794" max="3796" width="10.625" style="336" customWidth="1"/>
    <col min="3797" max="3797" width="11.75" style="336" customWidth="1"/>
    <col min="3798" max="3798" width="11" style="336" customWidth="1"/>
    <col min="3799" max="3799" width="0.75" style="336" customWidth="1"/>
    <col min="3800" max="3800" width="24.25" style="336" customWidth="1"/>
    <col min="3801" max="3802" width="10.625" style="336" customWidth="1"/>
    <col min="3803" max="3803" width="11.875" style="336" customWidth="1"/>
    <col min="3804" max="3804" width="11.125" style="336" customWidth="1"/>
    <col min="3805" max="3805" width="12.5" style="336" customWidth="1"/>
    <col min="3806" max="3836" width="9" style="336"/>
    <col min="3837" max="3837" width="35.125" style="336" customWidth="1"/>
    <col min="3838" max="3840" width="11" style="336" customWidth="1"/>
    <col min="3841" max="3841" width="12.75" style="336" customWidth="1"/>
    <col min="3842" max="3842" width="13.625" style="336" customWidth="1"/>
    <col min="3843" max="3843" width="9" style="336" customWidth="1"/>
    <col min="3844" max="3844" width="11" style="336" customWidth="1"/>
    <col min="3845" max="4048" width="9" style="336" customWidth="1"/>
    <col min="4049" max="4049" width="27.375" style="336" customWidth="1"/>
    <col min="4050" max="4052" width="10.625" style="336" customWidth="1"/>
    <col min="4053" max="4053" width="11.75" style="336" customWidth="1"/>
    <col min="4054" max="4054" width="11" style="336" customWidth="1"/>
    <col min="4055" max="4055" width="0.75" style="336" customWidth="1"/>
    <col min="4056" max="4056" width="24.25" style="336" customWidth="1"/>
    <col min="4057" max="4058" width="10.625" style="336" customWidth="1"/>
    <col min="4059" max="4059" width="11.875" style="336" customWidth="1"/>
    <col min="4060" max="4060" width="11.125" style="336" customWidth="1"/>
    <col min="4061" max="4061" width="12.5" style="336" customWidth="1"/>
    <col min="4062" max="4092" width="9" style="336"/>
    <col min="4093" max="4093" width="35.125" style="336" customWidth="1"/>
    <col min="4094" max="4096" width="11" style="336" customWidth="1"/>
    <col min="4097" max="4097" width="12.75" style="336" customWidth="1"/>
    <col min="4098" max="4098" width="13.625" style="336" customWidth="1"/>
    <col min="4099" max="4099" width="9" style="336" customWidth="1"/>
    <col min="4100" max="4100" width="11" style="336" customWidth="1"/>
    <col min="4101" max="4304" width="9" style="336" customWidth="1"/>
    <col min="4305" max="4305" width="27.375" style="336" customWidth="1"/>
    <col min="4306" max="4308" width="10.625" style="336" customWidth="1"/>
    <col min="4309" max="4309" width="11.75" style="336" customWidth="1"/>
    <col min="4310" max="4310" width="11" style="336" customWidth="1"/>
    <col min="4311" max="4311" width="0.75" style="336" customWidth="1"/>
    <col min="4312" max="4312" width="24.25" style="336" customWidth="1"/>
    <col min="4313" max="4314" width="10.625" style="336" customWidth="1"/>
    <col min="4315" max="4315" width="11.875" style="336" customWidth="1"/>
    <col min="4316" max="4316" width="11.125" style="336" customWidth="1"/>
    <col min="4317" max="4317" width="12.5" style="336" customWidth="1"/>
    <col min="4318" max="4348" width="9" style="336"/>
    <col min="4349" max="4349" width="35.125" style="336" customWidth="1"/>
    <col min="4350" max="4352" width="11" style="336" customWidth="1"/>
    <col min="4353" max="4353" width="12.75" style="336" customWidth="1"/>
    <col min="4354" max="4354" width="13.625" style="336" customWidth="1"/>
    <col min="4355" max="4355" width="9" style="336" customWidth="1"/>
    <col min="4356" max="4356" width="11" style="336" customWidth="1"/>
    <col min="4357" max="4560" width="9" style="336" customWidth="1"/>
    <col min="4561" max="4561" width="27.375" style="336" customWidth="1"/>
    <col min="4562" max="4564" width="10.625" style="336" customWidth="1"/>
    <col min="4565" max="4565" width="11.75" style="336" customWidth="1"/>
    <col min="4566" max="4566" width="11" style="336" customWidth="1"/>
    <col min="4567" max="4567" width="0.75" style="336" customWidth="1"/>
    <col min="4568" max="4568" width="24.25" style="336" customWidth="1"/>
    <col min="4569" max="4570" width="10.625" style="336" customWidth="1"/>
    <col min="4571" max="4571" width="11.875" style="336" customWidth="1"/>
    <col min="4572" max="4572" width="11.125" style="336" customWidth="1"/>
    <col min="4573" max="4573" width="12.5" style="336" customWidth="1"/>
    <col min="4574" max="4604" width="9" style="336"/>
    <col min="4605" max="4605" width="35.125" style="336" customWidth="1"/>
    <col min="4606" max="4608" width="11" style="336" customWidth="1"/>
    <col min="4609" max="4609" width="12.75" style="336" customWidth="1"/>
    <col min="4610" max="4610" width="13.625" style="336" customWidth="1"/>
    <col min="4611" max="4611" width="9" style="336" customWidth="1"/>
    <col min="4612" max="4612" width="11" style="336" customWidth="1"/>
    <col min="4613" max="4816" width="9" style="336" customWidth="1"/>
    <col min="4817" max="4817" width="27.375" style="336" customWidth="1"/>
    <col min="4818" max="4820" width="10.625" style="336" customWidth="1"/>
    <col min="4821" max="4821" width="11.75" style="336" customWidth="1"/>
    <col min="4822" max="4822" width="11" style="336" customWidth="1"/>
    <col min="4823" max="4823" width="0.75" style="336" customWidth="1"/>
    <col min="4824" max="4824" width="24.25" style="336" customWidth="1"/>
    <col min="4825" max="4826" width="10.625" style="336" customWidth="1"/>
    <col min="4827" max="4827" width="11.875" style="336" customWidth="1"/>
    <col min="4828" max="4828" width="11.125" style="336" customWidth="1"/>
    <col min="4829" max="4829" width="12.5" style="336" customWidth="1"/>
    <col min="4830" max="4860" width="9" style="336"/>
    <col min="4861" max="4861" width="35.125" style="336" customWidth="1"/>
    <col min="4862" max="4864" width="11" style="336" customWidth="1"/>
    <col min="4865" max="4865" width="12.75" style="336" customWidth="1"/>
    <col min="4866" max="4866" width="13.625" style="336" customWidth="1"/>
    <col min="4867" max="4867" width="9" style="336" customWidth="1"/>
    <col min="4868" max="4868" width="11" style="336" customWidth="1"/>
    <col min="4869" max="5072" width="9" style="336" customWidth="1"/>
    <col min="5073" max="5073" width="27.375" style="336" customWidth="1"/>
    <col min="5074" max="5076" width="10.625" style="336" customWidth="1"/>
    <col min="5077" max="5077" width="11.75" style="336" customWidth="1"/>
    <col min="5078" max="5078" width="11" style="336" customWidth="1"/>
    <col min="5079" max="5079" width="0.75" style="336" customWidth="1"/>
    <col min="5080" max="5080" width="24.25" style="336" customWidth="1"/>
    <col min="5081" max="5082" width="10.625" style="336" customWidth="1"/>
    <col min="5083" max="5083" width="11.875" style="336" customWidth="1"/>
    <col min="5084" max="5084" width="11.125" style="336" customWidth="1"/>
    <col min="5085" max="5085" width="12.5" style="336" customWidth="1"/>
    <col min="5086" max="5116" width="9" style="336"/>
    <col min="5117" max="5117" width="35.125" style="336" customWidth="1"/>
    <col min="5118" max="5120" width="11" style="336" customWidth="1"/>
    <col min="5121" max="5121" width="12.75" style="336" customWidth="1"/>
    <col min="5122" max="5122" width="13.625" style="336" customWidth="1"/>
    <col min="5123" max="5123" width="9" style="336" customWidth="1"/>
    <col min="5124" max="5124" width="11" style="336" customWidth="1"/>
    <col min="5125" max="5328" width="9" style="336" customWidth="1"/>
    <col min="5329" max="5329" width="27.375" style="336" customWidth="1"/>
    <col min="5330" max="5332" width="10.625" style="336" customWidth="1"/>
    <col min="5333" max="5333" width="11.75" style="336" customWidth="1"/>
    <col min="5334" max="5334" width="11" style="336" customWidth="1"/>
    <col min="5335" max="5335" width="0.75" style="336" customWidth="1"/>
    <col min="5336" max="5336" width="24.25" style="336" customWidth="1"/>
    <col min="5337" max="5338" width="10.625" style="336" customWidth="1"/>
    <col min="5339" max="5339" width="11.875" style="336" customWidth="1"/>
    <col min="5340" max="5340" width="11.125" style="336" customWidth="1"/>
    <col min="5341" max="5341" width="12.5" style="336" customWidth="1"/>
    <col min="5342" max="5372" width="9" style="336"/>
    <col min="5373" max="5373" width="35.125" style="336" customWidth="1"/>
    <col min="5374" max="5376" width="11" style="336" customWidth="1"/>
    <col min="5377" max="5377" width="12.75" style="336" customWidth="1"/>
    <col min="5378" max="5378" width="13.625" style="336" customWidth="1"/>
    <col min="5379" max="5379" width="9" style="336" customWidth="1"/>
    <col min="5380" max="5380" width="11" style="336" customWidth="1"/>
    <col min="5381" max="5584" width="9" style="336" customWidth="1"/>
    <col min="5585" max="5585" width="27.375" style="336" customWidth="1"/>
    <col min="5586" max="5588" width="10.625" style="336" customWidth="1"/>
    <col min="5589" max="5589" width="11.75" style="336" customWidth="1"/>
    <col min="5590" max="5590" width="11" style="336" customWidth="1"/>
    <col min="5591" max="5591" width="0.75" style="336" customWidth="1"/>
    <col min="5592" max="5592" width="24.25" style="336" customWidth="1"/>
    <col min="5593" max="5594" width="10.625" style="336" customWidth="1"/>
    <col min="5595" max="5595" width="11.875" style="336" customWidth="1"/>
    <col min="5596" max="5596" width="11.125" style="336" customWidth="1"/>
    <col min="5597" max="5597" width="12.5" style="336" customWidth="1"/>
    <col min="5598" max="5628" width="9" style="336"/>
    <col min="5629" max="5629" width="35.125" style="336" customWidth="1"/>
    <col min="5630" max="5632" width="11" style="336" customWidth="1"/>
    <col min="5633" max="5633" width="12.75" style="336" customWidth="1"/>
    <col min="5634" max="5634" width="13.625" style="336" customWidth="1"/>
    <col min="5635" max="5635" width="9" style="336" customWidth="1"/>
    <col min="5636" max="5636" width="11" style="336" customWidth="1"/>
    <col min="5637" max="5840" width="9" style="336" customWidth="1"/>
    <col min="5841" max="5841" width="27.375" style="336" customWidth="1"/>
    <col min="5842" max="5844" width="10.625" style="336" customWidth="1"/>
    <col min="5845" max="5845" width="11.75" style="336" customWidth="1"/>
    <col min="5846" max="5846" width="11" style="336" customWidth="1"/>
    <col min="5847" max="5847" width="0.75" style="336" customWidth="1"/>
    <col min="5848" max="5848" width="24.25" style="336" customWidth="1"/>
    <col min="5849" max="5850" width="10.625" style="336" customWidth="1"/>
    <col min="5851" max="5851" width="11.875" style="336" customWidth="1"/>
    <col min="5852" max="5852" width="11.125" style="336" customWidth="1"/>
    <col min="5853" max="5853" width="12.5" style="336" customWidth="1"/>
    <col min="5854" max="5884" width="9" style="336"/>
    <col min="5885" max="5885" width="35.125" style="336" customWidth="1"/>
    <col min="5886" max="5888" width="11" style="336" customWidth="1"/>
    <col min="5889" max="5889" width="12.75" style="336" customWidth="1"/>
    <col min="5890" max="5890" width="13.625" style="336" customWidth="1"/>
    <col min="5891" max="5891" width="9" style="336" customWidth="1"/>
    <col min="5892" max="5892" width="11" style="336" customWidth="1"/>
    <col min="5893" max="6096" width="9" style="336" customWidth="1"/>
    <col min="6097" max="6097" width="27.375" style="336" customWidth="1"/>
    <col min="6098" max="6100" width="10.625" style="336" customWidth="1"/>
    <col min="6101" max="6101" width="11.75" style="336" customWidth="1"/>
    <col min="6102" max="6102" width="11" style="336" customWidth="1"/>
    <col min="6103" max="6103" width="0.75" style="336" customWidth="1"/>
    <col min="6104" max="6104" width="24.25" style="336" customWidth="1"/>
    <col min="6105" max="6106" width="10.625" style="336" customWidth="1"/>
    <col min="6107" max="6107" width="11.875" style="336" customWidth="1"/>
    <col min="6108" max="6108" width="11.125" style="336" customWidth="1"/>
    <col min="6109" max="6109" width="12.5" style="336" customWidth="1"/>
    <col min="6110" max="6140" width="9" style="336"/>
    <col min="6141" max="6141" width="35.125" style="336" customWidth="1"/>
    <col min="6142" max="6144" width="11" style="336" customWidth="1"/>
    <col min="6145" max="6145" width="12.75" style="336" customWidth="1"/>
    <col min="6146" max="6146" width="13.625" style="336" customWidth="1"/>
    <col min="6147" max="6147" width="9" style="336" customWidth="1"/>
    <col min="6148" max="6148" width="11" style="336" customWidth="1"/>
    <col min="6149" max="6352" width="9" style="336" customWidth="1"/>
    <col min="6353" max="6353" width="27.375" style="336" customWidth="1"/>
    <col min="6354" max="6356" width="10.625" style="336" customWidth="1"/>
    <col min="6357" max="6357" width="11.75" style="336" customWidth="1"/>
    <col min="6358" max="6358" width="11" style="336" customWidth="1"/>
    <col min="6359" max="6359" width="0.75" style="336" customWidth="1"/>
    <col min="6360" max="6360" width="24.25" style="336" customWidth="1"/>
    <col min="6361" max="6362" width="10.625" style="336" customWidth="1"/>
    <col min="6363" max="6363" width="11.875" style="336" customWidth="1"/>
    <col min="6364" max="6364" width="11.125" style="336" customWidth="1"/>
    <col min="6365" max="6365" width="12.5" style="336" customWidth="1"/>
    <col min="6366" max="6396" width="9" style="336"/>
    <col min="6397" max="6397" width="35.125" style="336" customWidth="1"/>
    <col min="6398" max="6400" width="11" style="336" customWidth="1"/>
    <col min="6401" max="6401" width="12.75" style="336" customWidth="1"/>
    <col min="6402" max="6402" width="13.625" style="336" customWidth="1"/>
    <col min="6403" max="6403" width="9" style="336" customWidth="1"/>
    <col min="6404" max="6404" width="11" style="336" customWidth="1"/>
    <col min="6405" max="6608" width="9" style="336" customWidth="1"/>
    <col min="6609" max="6609" width="27.375" style="336" customWidth="1"/>
    <col min="6610" max="6612" width="10.625" style="336" customWidth="1"/>
    <col min="6613" max="6613" width="11.75" style="336" customWidth="1"/>
    <col min="6614" max="6614" width="11" style="336" customWidth="1"/>
    <col min="6615" max="6615" width="0.75" style="336" customWidth="1"/>
    <col min="6616" max="6616" width="24.25" style="336" customWidth="1"/>
    <col min="6617" max="6618" width="10.625" style="336" customWidth="1"/>
    <col min="6619" max="6619" width="11.875" style="336" customWidth="1"/>
    <col min="6620" max="6620" width="11.125" style="336" customWidth="1"/>
    <col min="6621" max="6621" width="12.5" style="336" customWidth="1"/>
    <col min="6622" max="6652" width="9" style="336"/>
    <col min="6653" max="6653" width="35.125" style="336" customWidth="1"/>
    <col min="6654" max="6656" width="11" style="336" customWidth="1"/>
    <col min="6657" max="6657" width="12.75" style="336" customWidth="1"/>
    <col min="6658" max="6658" width="13.625" style="336" customWidth="1"/>
    <col min="6659" max="6659" width="9" style="336" customWidth="1"/>
    <col min="6660" max="6660" width="11" style="336" customWidth="1"/>
    <col min="6661" max="6864" width="9" style="336" customWidth="1"/>
    <col min="6865" max="6865" width="27.375" style="336" customWidth="1"/>
    <col min="6866" max="6868" width="10.625" style="336" customWidth="1"/>
    <col min="6869" max="6869" width="11.75" style="336" customWidth="1"/>
    <col min="6870" max="6870" width="11" style="336" customWidth="1"/>
    <col min="6871" max="6871" width="0.75" style="336" customWidth="1"/>
    <col min="6872" max="6872" width="24.25" style="336" customWidth="1"/>
    <col min="6873" max="6874" width="10.625" style="336" customWidth="1"/>
    <col min="6875" max="6875" width="11.875" style="336" customWidth="1"/>
    <col min="6876" max="6876" width="11.125" style="336" customWidth="1"/>
    <col min="6877" max="6877" width="12.5" style="336" customWidth="1"/>
    <col min="6878" max="6908" width="9" style="336"/>
    <col min="6909" max="6909" width="35.125" style="336" customWidth="1"/>
    <col min="6910" max="6912" width="11" style="336" customWidth="1"/>
    <col min="6913" max="6913" width="12.75" style="336" customWidth="1"/>
    <col min="6914" max="6914" width="13.625" style="336" customWidth="1"/>
    <col min="6915" max="6915" width="9" style="336" customWidth="1"/>
    <col min="6916" max="6916" width="11" style="336" customWidth="1"/>
    <col min="6917" max="7120" width="9" style="336" customWidth="1"/>
    <col min="7121" max="7121" width="27.375" style="336" customWidth="1"/>
    <col min="7122" max="7124" width="10.625" style="336" customWidth="1"/>
    <col min="7125" max="7125" width="11.75" style="336" customWidth="1"/>
    <col min="7126" max="7126" width="11" style="336" customWidth="1"/>
    <col min="7127" max="7127" width="0.75" style="336" customWidth="1"/>
    <col min="7128" max="7128" width="24.25" style="336" customWidth="1"/>
    <col min="7129" max="7130" width="10.625" style="336" customWidth="1"/>
    <col min="7131" max="7131" width="11.875" style="336" customWidth="1"/>
    <col min="7132" max="7132" width="11.125" style="336" customWidth="1"/>
    <col min="7133" max="7133" width="12.5" style="336" customWidth="1"/>
    <col min="7134" max="7164" width="9" style="336"/>
    <col min="7165" max="7165" width="35.125" style="336" customWidth="1"/>
    <col min="7166" max="7168" width="11" style="336" customWidth="1"/>
    <col min="7169" max="7169" width="12.75" style="336" customWidth="1"/>
    <col min="7170" max="7170" width="13.625" style="336" customWidth="1"/>
    <col min="7171" max="7171" width="9" style="336" customWidth="1"/>
    <col min="7172" max="7172" width="11" style="336" customWidth="1"/>
    <col min="7173" max="7376" width="9" style="336" customWidth="1"/>
    <col min="7377" max="7377" width="27.375" style="336" customWidth="1"/>
    <col min="7378" max="7380" width="10.625" style="336" customWidth="1"/>
    <col min="7381" max="7381" width="11.75" style="336" customWidth="1"/>
    <col min="7382" max="7382" width="11" style="336" customWidth="1"/>
    <col min="7383" max="7383" width="0.75" style="336" customWidth="1"/>
    <col min="7384" max="7384" width="24.25" style="336" customWidth="1"/>
    <col min="7385" max="7386" width="10.625" style="336" customWidth="1"/>
    <col min="7387" max="7387" width="11.875" style="336" customWidth="1"/>
    <col min="7388" max="7388" width="11.125" style="336" customWidth="1"/>
    <col min="7389" max="7389" width="12.5" style="336" customWidth="1"/>
    <col min="7390" max="7420" width="9" style="336"/>
    <col min="7421" max="7421" width="35.125" style="336" customWidth="1"/>
    <col min="7422" max="7424" width="11" style="336" customWidth="1"/>
    <col min="7425" max="7425" width="12.75" style="336" customWidth="1"/>
    <col min="7426" max="7426" width="13.625" style="336" customWidth="1"/>
    <col min="7427" max="7427" width="9" style="336" customWidth="1"/>
    <col min="7428" max="7428" width="11" style="336" customWidth="1"/>
    <col min="7429" max="7632" width="9" style="336" customWidth="1"/>
    <col min="7633" max="7633" width="27.375" style="336" customWidth="1"/>
    <col min="7634" max="7636" width="10.625" style="336" customWidth="1"/>
    <col min="7637" max="7637" width="11.75" style="336" customWidth="1"/>
    <col min="7638" max="7638" width="11" style="336" customWidth="1"/>
    <col min="7639" max="7639" width="0.75" style="336" customWidth="1"/>
    <col min="7640" max="7640" width="24.25" style="336" customWidth="1"/>
    <col min="7641" max="7642" width="10.625" style="336" customWidth="1"/>
    <col min="7643" max="7643" width="11.875" style="336" customWidth="1"/>
    <col min="7644" max="7644" width="11.125" style="336" customWidth="1"/>
    <col min="7645" max="7645" width="12.5" style="336" customWidth="1"/>
    <col min="7646" max="7676" width="9" style="336"/>
    <col min="7677" max="7677" width="35.125" style="336" customWidth="1"/>
    <col min="7678" max="7680" width="11" style="336" customWidth="1"/>
    <col min="7681" max="7681" width="12.75" style="336" customWidth="1"/>
    <col min="7682" max="7682" width="13.625" style="336" customWidth="1"/>
    <col min="7683" max="7683" width="9" style="336" customWidth="1"/>
    <col min="7684" max="7684" width="11" style="336" customWidth="1"/>
    <col min="7685" max="7888" width="9" style="336" customWidth="1"/>
    <col min="7889" max="7889" width="27.375" style="336" customWidth="1"/>
    <col min="7890" max="7892" width="10.625" style="336" customWidth="1"/>
    <col min="7893" max="7893" width="11.75" style="336" customWidth="1"/>
    <col min="7894" max="7894" width="11" style="336" customWidth="1"/>
    <col min="7895" max="7895" width="0.75" style="336" customWidth="1"/>
    <col min="7896" max="7896" width="24.25" style="336" customWidth="1"/>
    <col min="7897" max="7898" width="10.625" style="336" customWidth="1"/>
    <col min="7899" max="7899" width="11.875" style="336" customWidth="1"/>
    <col min="7900" max="7900" width="11.125" style="336" customWidth="1"/>
    <col min="7901" max="7901" width="12.5" style="336" customWidth="1"/>
    <col min="7902" max="7932" width="9" style="336"/>
    <col min="7933" max="7933" width="35.125" style="336" customWidth="1"/>
    <col min="7934" max="7936" width="11" style="336" customWidth="1"/>
    <col min="7937" max="7937" width="12.75" style="336" customWidth="1"/>
    <col min="7938" max="7938" width="13.625" style="336" customWidth="1"/>
    <col min="7939" max="7939" width="9" style="336" customWidth="1"/>
    <col min="7940" max="7940" width="11" style="336" customWidth="1"/>
    <col min="7941" max="8144" width="9" style="336" customWidth="1"/>
    <col min="8145" max="8145" width="27.375" style="336" customWidth="1"/>
    <col min="8146" max="8148" width="10.625" style="336" customWidth="1"/>
    <col min="8149" max="8149" width="11.75" style="336" customWidth="1"/>
    <col min="8150" max="8150" width="11" style="336" customWidth="1"/>
    <col min="8151" max="8151" width="0.75" style="336" customWidth="1"/>
    <col min="8152" max="8152" width="24.25" style="336" customWidth="1"/>
    <col min="8153" max="8154" width="10.625" style="336" customWidth="1"/>
    <col min="8155" max="8155" width="11.875" style="336" customWidth="1"/>
    <col min="8156" max="8156" width="11.125" style="336" customWidth="1"/>
    <col min="8157" max="8157" width="12.5" style="336" customWidth="1"/>
    <col min="8158" max="8188" width="9" style="336"/>
    <col min="8189" max="8189" width="35.125" style="336" customWidth="1"/>
    <col min="8190" max="8192" width="11" style="336" customWidth="1"/>
    <col min="8193" max="8193" width="12.75" style="336" customWidth="1"/>
    <col min="8194" max="8194" width="13.625" style="336" customWidth="1"/>
    <col min="8195" max="8195" width="9" style="336" customWidth="1"/>
    <col min="8196" max="8196" width="11" style="336" customWidth="1"/>
    <col min="8197" max="8400" width="9" style="336" customWidth="1"/>
    <col min="8401" max="8401" width="27.375" style="336" customWidth="1"/>
    <col min="8402" max="8404" width="10.625" style="336" customWidth="1"/>
    <col min="8405" max="8405" width="11.75" style="336" customWidth="1"/>
    <col min="8406" max="8406" width="11" style="336" customWidth="1"/>
    <col min="8407" max="8407" width="0.75" style="336" customWidth="1"/>
    <col min="8408" max="8408" width="24.25" style="336" customWidth="1"/>
    <col min="8409" max="8410" width="10.625" style="336" customWidth="1"/>
    <col min="8411" max="8411" width="11.875" style="336" customWidth="1"/>
    <col min="8412" max="8412" width="11.125" style="336" customWidth="1"/>
    <col min="8413" max="8413" width="12.5" style="336" customWidth="1"/>
    <col min="8414" max="8444" width="9" style="336"/>
    <col min="8445" max="8445" width="35.125" style="336" customWidth="1"/>
    <col min="8446" max="8448" width="11" style="336" customWidth="1"/>
    <col min="8449" max="8449" width="12.75" style="336" customWidth="1"/>
    <col min="8450" max="8450" width="13.625" style="336" customWidth="1"/>
    <col min="8451" max="8451" width="9" style="336" customWidth="1"/>
    <col min="8452" max="8452" width="11" style="336" customWidth="1"/>
    <col min="8453" max="8656" width="9" style="336" customWidth="1"/>
    <col min="8657" max="8657" width="27.375" style="336" customWidth="1"/>
    <col min="8658" max="8660" width="10.625" style="336" customWidth="1"/>
    <col min="8661" max="8661" width="11.75" style="336" customWidth="1"/>
    <col min="8662" max="8662" width="11" style="336" customWidth="1"/>
    <col min="8663" max="8663" width="0.75" style="336" customWidth="1"/>
    <col min="8664" max="8664" width="24.25" style="336" customWidth="1"/>
    <col min="8665" max="8666" width="10.625" style="336" customWidth="1"/>
    <col min="8667" max="8667" width="11.875" style="336" customWidth="1"/>
    <col min="8668" max="8668" width="11.125" style="336" customWidth="1"/>
    <col min="8669" max="8669" width="12.5" style="336" customWidth="1"/>
    <col min="8670" max="8700" width="9" style="336"/>
    <col min="8701" max="8701" width="35.125" style="336" customWidth="1"/>
    <col min="8702" max="8704" width="11" style="336" customWidth="1"/>
    <col min="8705" max="8705" width="12.75" style="336" customWidth="1"/>
    <col min="8706" max="8706" width="13.625" style="336" customWidth="1"/>
    <col min="8707" max="8707" width="9" style="336" customWidth="1"/>
    <col min="8708" max="8708" width="11" style="336" customWidth="1"/>
    <col min="8709" max="8912" width="9" style="336" customWidth="1"/>
    <col min="8913" max="8913" width="27.375" style="336" customWidth="1"/>
    <col min="8914" max="8916" width="10.625" style="336" customWidth="1"/>
    <col min="8917" max="8917" width="11.75" style="336" customWidth="1"/>
    <col min="8918" max="8918" width="11" style="336" customWidth="1"/>
    <col min="8919" max="8919" width="0.75" style="336" customWidth="1"/>
    <col min="8920" max="8920" width="24.25" style="336" customWidth="1"/>
    <col min="8921" max="8922" width="10.625" style="336" customWidth="1"/>
    <col min="8923" max="8923" width="11.875" style="336" customWidth="1"/>
    <col min="8924" max="8924" width="11.125" style="336" customWidth="1"/>
    <col min="8925" max="8925" width="12.5" style="336" customWidth="1"/>
    <col min="8926" max="8956" width="9" style="336"/>
    <col min="8957" max="8957" width="35.125" style="336" customWidth="1"/>
    <col min="8958" max="8960" width="11" style="336" customWidth="1"/>
    <col min="8961" max="8961" width="12.75" style="336" customWidth="1"/>
    <col min="8962" max="8962" width="13.625" style="336" customWidth="1"/>
    <col min="8963" max="8963" width="9" style="336" customWidth="1"/>
    <col min="8964" max="8964" width="11" style="336" customWidth="1"/>
    <col min="8965" max="9168" width="9" style="336" customWidth="1"/>
    <col min="9169" max="9169" width="27.375" style="336" customWidth="1"/>
    <col min="9170" max="9172" width="10.625" style="336" customWidth="1"/>
    <col min="9173" max="9173" width="11.75" style="336" customWidth="1"/>
    <col min="9174" max="9174" width="11" style="336" customWidth="1"/>
    <col min="9175" max="9175" width="0.75" style="336" customWidth="1"/>
    <col min="9176" max="9176" width="24.25" style="336" customWidth="1"/>
    <col min="9177" max="9178" width="10.625" style="336" customWidth="1"/>
    <col min="9179" max="9179" width="11.875" style="336" customWidth="1"/>
    <col min="9180" max="9180" width="11.125" style="336" customWidth="1"/>
    <col min="9181" max="9181" width="12.5" style="336" customWidth="1"/>
    <col min="9182" max="9212" width="9" style="336"/>
    <col min="9213" max="9213" width="35.125" style="336" customWidth="1"/>
    <col min="9214" max="9216" width="11" style="336" customWidth="1"/>
    <col min="9217" max="9217" width="12.75" style="336" customWidth="1"/>
    <col min="9218" max="9218" width="13.625" style="336" customWidth="1"/>
    <col min="9219" max="9219" width="9" style="336" customWidth="1"/>
    <col min="9220" max="9220" width="11" style="336" customWidth="1"/>
    <col min="9221" max="9424" width="9" style="336" customWidth="1"/>
    <col min="9425" max="9425" width="27.375" style="336" customWidth="1"/>
    <col min="9426" max="9428" width="10.625" style="336" customWidth="1"/>
    <col min="9429" max="9429" width="11.75" style="336" customWidth="1"/>
    <col min="9430" max="9430" width="11" style="336" customWidth="1"/>
    <col min="9431" max="9431" width="0.75" style="336" customWidth="1"/>
    <col min="9432" max="9432" width="24.25" style="336" customWidth="1"/>
    <col min="9433" max="9434" width="10.625" style="336" customWidth="1"/>
    <col min="9435" max="9435" width="11.875" style="336" customWidth="1"/>
    <col min="9436" max="9436" width="11.125" style="336" customWidth="1"/>
    <col min="9437" max="9437" width="12.5" style="336" customWidth="1"/>
    <col min="9438" max="9468" width="9" style="336"/>
    <col min="9469" max="9469" width="35.125" style="336" customWidth="1"/>
    <col min="9470" max="9472" width="11" style="336" customWidth="1"/>
    <col min="9473" max="9473" width="12.75" style="336" customWidth="1"/>
    <col min="9474" max="9474" width="13.625" style="336" customWidth="1"/>
    <col min="9475" max="9475" width="9" style="336" customWidth="1"/>
    <col min="9476" max="9476" width="11" style="336" customWidth="1"/>
    <col min="9477" max="9680" width="9" style="336" customWidth="1"/>
    <col min="9681" max="9681" width="27.375" style="336" customWidth="1"/>
    <col min="9682" max="9684" width="10.625" style="336" customWidth="1"/>
    <col min="9685" max="9685" width="11.75" style="336" customWidth="1"/>
    <col min="9686" max="9686" width="11" style="336" customWidth="1"/>
    <col min="9687" max="9687" width="0.75" style="336" customWidth="1"/>
    <col min="9688" max="9688" width="24.25" style="336" customWidth="1"/>
    <col min="9689" max="9690" width="10.625" style="336" customWidth="1"/>
    <col min="9691" max="9691" width="11.875" style="336" customWidth="1"/>
    <col min="9692" max="9692" width="11.125" style="336" customWidth="1"/>
    <col min="9693" max="9693" width="12.5" style="336" customWidth="1"/>
    <col min="9694" max="9724" width="9" style="336"/>
    <col min="9725" max="9725" width="35.125" style="336" customWidth="1"/>
    <col min="9726" max="9728" width="11" style="336" customWidth="1"/>
    <col min="9729" max="9729" width="12.75" style="336" customWidth="1"/>
    <col min="9730" max="9730" width="13.625" style="336" customWidth="1"/>
    <col min="9731" max="9731" width="9" style="336" customWidth="1"/>
    <col min="9732" max="9732" width="11" style="336" customWidth="1"/>
    <col min="9733" max="9936" width="9" style="336" customWidth="1"/>
    <col min="9937" max="9937" width="27.375" style="336" customWidth="1"/>
    <col min="9938" max="9940" width="10.625" style="336" customWidth="1"/>
    <col min="9941" max="9941" width="11.75" style="336" customWidth="1"/>
    <col min="9942" max="9942" width="11" style="336" customWidth="1"/>
    <col min="9943" max="9943" width="0.75" style="336" customWidth="1"/>
    <col min="9944" max="9944" width="24.25" style="336" customWidth="1"/>
    <col min="9945" max="9946" width="10.625" style="336" customWidth="1"/>
    <col min="9947" max="9947" width="11.875" style="336" customWidth="1"/>
    <col min="9948" max="9948" width="11.125" style="336" customWidth="1"/>
    <col min="9949" max="9949" width="12.5" style="336" customWidth="1"/>
    <col min="9950" max="9980" width="9" style="336"/>
    <col min="9981" max="9981" width="35.125" style="336" customWidth="1"/>
    <col min="9982" max="9984" width="11" style="336" customWidth="1"/>
    <col min="9985" max="9985" width="12.75" style="336" customWidth="1"/>
    <col min="9986" max="9986" width="13.625" style="336" customWidth="1"/>
    <col min="9987" max="9987" width="9" style="336" customWidth="1"/>
    <col min="9988" max="9988" width="11" style="336" customWidth="1"/>
    <col min="9989" max="10192" width="9" style="336" customWidth="1"/>
    <col min="10193" max="10193" width="27.375" style="336" customWidth="1"/>
    <col min="10194" max="10196" width="10.625" style="336" customWidth="1"/>
    <col min="10197" max="10197" width="11.75" style="336" customWidth="1"/>
    <col min="10198" max="10198" width="11" style="336" customWidth="1"/>
    <col min="10199" max="10199" width="0.75" style="336" customWidth="1"/>
    <col min="10200" max="10200" width="24.25" style="336" customWidth="1"/>
    <col min="10201" max="10202" width="10.625" style="336" customWidth="1"/>
    <col min="10203" max="10203" width="11.875" style="336" customWidth="1"/>
    <col min="10204" max="10204" width="11.125" style="336" customWidth="1"/>
    <col min="10205" max="10205" width="12.5" style="336" customWidth="1"/>
    <col min="10206" max="10236" width="9" style="336"/>
    <col min="10237" max="10237" width="35.125" style="336" customWidth="1"/>
    <col min="10238" max="10240" width="11" style="336" customWidth="1"/>
    <col min="10241" max="10241" width="12.75" style="336" customWidth="1"/>
    <col min="10242" max="10242" width="13.625" style="336" customWidth="1"/>
    <col min="10243" max="10243" width="9" style="336" customWidth="1"/>
    <col min="10244" max="10244" width="11" style="336" customWidth="1"/>
    <col min="10245" max="10448" width="9" style="336" customWidth="1"/>
    <col min="10449" max="10449" width="27.375" style="336" customWidth="1"/>
    <col min="10450" max="10452" width="10.625" style="336" customWidth="1"/>
    <col min="10453" max="10453" width="11.75" style="336" customWidth="1"/>
    <col min="10454" max="10454" width="11" style="336" customWidth="1"/>
    <col min="10455" max="10455" width="0.75" style="336" customWidth="1"/>
    <col min="10456" max="10456" width="24.25" style="336" customWidth="1"/>
    <col min="10457" max="10458" width="10.625" style="336" customWidth="1"/>
    <col min="10459" max="10459" width="11.875" style="336" customWidth="1"/>
    <col min="10460" max="10460" width="11.125" style="336" customWidth="1"/>
    <col min="10461" max="10461" width="12.5" style="336" customWidth="1"/>
    <col min="10462" max="10492" width="9" style="336"/>
    <col min="10493" max="10493" width="35.125" style="336" customWidth="1"/>
    <col min="10494" max="10496" width="11" style="336" customWidth="1"/>
    <col min="10497" max="10497" width="12.75" style="336" customWidth="1"/>
    <col min="10498" max="10498" width="13.625" style="336" customWidth="1"/>
    <col min="10499" max="10499" width="9" style="336" customWidth="1"/>
    <col min="10500" max="10500" width="11" style="336" customWidth="1"/>
    <col min="10501" max="10704" width="9" style="336" customWidth="1"/>
    <col min="10705" max="10705" width="27.375" style="336" customWidth="1"/>
    <col min="10706" max="10708" width="10.625" style="336" customWidth="1"/>
    <col min="10709" max="10709" width="11.75" style="336" customWidth="1"/>
    <col min="10710" max="10710" width="11" style="336" customWidth="1"/>
    <col min="10711" max="10711" width="0.75" style="336" customWidth="1"/>
    <col min="10712" max="10712" width="24.25" style="336" customWidth="1"/>
    <col min="10713" max="10714" width="10.625" style="336" customWidth="1"/>
    <col min="10715" max="10715" width="11.875" style="336" customWidth="1"/>
    <col min="10716" max="10716" width="11.125" style="336" customWidth="1"/>
    <col min="10717" max="10717" width="12.5" style="336" customWidth="1"/>
    <col min="10718" max="10748" width="9" style="336"/>
    <col min="10749" max="10749" width="35.125" style="336" customWidth="1"/>
    <col min="10750" max="10752" width="11" style="336" customWidth="1"/>
    <col min="10753" max="10753" width="12.75" style="336" customWidth="1"/>
    <col min="10754" max="10754" width="13.625" style="336" customWidth="1"/>
    <col min="10755" max="10755" width="9" style="336" customWidth="1"/>
    <col min="10756" max="10756" width="11" style="336" customWidth="1"/>
    <col min="10757" max="10960" width="9" style="336" customWidth="1"/>
    <col min="10961" max="10961" width="27.375" style="336" customWidth="1"/>
    <col min="10962" max="10964" width="10.625" style="336" customWidth="1"/>
    <col min="10965" max="10965" width="11.75" style="336" customWidth="1"/>
    <col min="10966" max="10966" width="11" style="336" customWidth="1"/>
    <col min="10967" max="10967" width="0.75" style="336" customWidth="1"/>
    <col min="10968" max="10968" width="24.25" style="336" customWidth="1"/>
    <col min="10969" max="10970" width="10.625" style="336" customWidth="1"/>
    <col min="10971" max="10971" width="11.875" style="336" customWidth="1"/>
    <col min="10972" max="10972" width="11.125" style="336" customWidth="1"/>
    <col min="10973" max="10973" width="12.5" style="336" customWidth="1"/>
    <col min="10974" max="11004" width="9" style="336"/>
    <col min="11005" max="11005" width="35.125" style="336" customWidth="1"/>
    <col min="11006" max="11008" width="11" style="336" customWidth="1"/>
    <col min="11009" max="11009" width="12.75" style="336" customWidth="1"/>
    <col min="11010" max="11010" width="13.625" style="336" customWidth="1"/>
    <col min="11011" max="11011" width="9" style="336" customWidth="1"/>
    <col min="11012" max="11012" width="11" style="336" customWidth="1"/>
    <col min="11013" max="11216" width="9" style="336" customWidth="1"/>
    <col min="11217" max="11217" width="27.375" style="336" customWidth="1"/>
    <col min="11218" max="11220" width="10.625" style="336" customWidth="1"/>
    <col min="11221" max="11221" width="11.75" style="336" customWidth="1"/>
    <col min="11222" max="11222" width="11" style="336" customWidth="1"/>
    <col min="11223" max="11223" width="0.75" style="336" customWidth="1"/>
    <col min="11224" max="11224" width="24.25" style="336" customWidth="1"/>
    <col min="11225" max="11226" width="10.625" style="336" customWidth="1"/>
    <col min="11227" max="11227" width="11.875" style="336" customWidth="1"/>
    <col min="11228" max="11228" width="11.125" style="336" customWidth="1"/>
    <col min="11229" max="11229" width="12.5" style="336" customWidth="1"/>
    <col min="11230" max="11260" width="9" style="336"/>
    <col min="11261" max="11261" width="35.125" style="336" customWidth="1"/>
    <col min="11262" max="11264" width="11" style="336" customWidth="1"/>
    <col min="11265" max="11265" width="12.75" style="336" customWidth="1"/>
    <col min="11266" max="11266" width="13.625" style="336" customWidth="1"/>
    <col min="11267" max="11267" width="9" style="336" customWidth="1"/>
    <col min="11268" max="11268" width="11" style="336" customWidth="1"/>
    <col min="11269" max="11472" width="9" style="336" customWidth="1"/>
    <col min="11473" max="11473" width="27.375" style="336" customWidth="1"/>
    <col min="11474" max="11476" width="10.625" style="336" customWidth="1"/>
    <col min="11477" max="11477" width="11.75" style="336" customWidth="1"/>
    <col min="11478" max="11478" width="11" style="336" customWidth="1"/>
    <col min="11479" max="11479" width="0.75" style="336" customWidth="1"/>
    <col min="11480" max="11480" width="24.25" style="336" customWidth="1"/>
    <col min="11481" max="11482" width="10.625" style="336" customWidth="1"/>
    <col min="11483" max="11483" width="11.875" style="336" customWidth="1"/>
    <col min="11484" max="11484" width="11.125" style="336" customWidth="1"/>
    <col min="11485" max="11485" width="12.5" style="336" customWidth="1"/>
    <col min="11486" max="11516" width="9" style="336"/>
    <col min="11517" max="11517" width="35.125" style="336" customWidth="1"/>
    <col min="11518" max="11520" width="11" style="336" customWidth="1"/>
    <col min="11521" max="11521" width="12.75" style="336" customWidth="1"/>
    <col min="11522" max="11522" width="13.625" style="336" customWidth="1"/>
    <col min="11523" max="11523" width="9" style="336" customWidth="1"/>
    <col min="11524" max="11524" width="11" style="336" customWidth="1"/>
    <col min="11525" max="11728" width="9" style="336" customWidth="1"/>
    <col min="11729" max="11729" width="27.375" style="336" customWidth="1"/>
    <col min="11730" max="11732" width="10.625" style="336" customWidth="1"/>
    <col min="11733" max="11733" width="11.75" style="336" customWidth="1"/>
    <col min="11734" max="11734" width="11" style="336" customWidth="1"/>
    <col min="11735" max="11735" width="0.75" style="336" customWidth="1"/>
    <col min="11736" max="11736" width="24.25" style="336" customWidth="1"/>
    <col min="11737" max="11738" width="10.625" style="336" customWidth="1"/>
    <col min="11739" max="11739" width="11.875" style="336" customWidth="1"/>
    <col min="11740" max="11740" width="11.125" style="336" customWidth="1"/>
    <col min="11741" max="11741" width="12.5" style="336" customWidth="1"/>
    <col min="11742" max="11772" width="9" style="336"/>
    <col min="11773" max="11773" width="35.125" style="336" customWidth="1"/>
    <col min="11774" max="11776" width="11" style="336" customWidth="1"/>
    <col min="11777" max="11777" width="12.75" style="336" customWidth="1"/>
    <col min="11778" max="11778" width="13.625" style="336" customWidth="1"/>
    <col min="11779" max="11779" width="9" style="336" customWidth="1"/>
    <col min="11780" max="11780" width="11" style="336" customWidth="1"/>
    <col min="11781" max="11984" width="9" style="336" customWidth="1"/>
    <col min="11985" max="11985" width="27.375" style="336" customWidth="1"/>
    <col min="11986" max="11988" width="10.625" style="336" customWidth="1"/>
    <col min="11989" max="11989" width="11.75" style="336" customWidth="1"/>
    <col min="11990" max="11990" width="11" style="336" customWidth="1"/>
    <col min="11991" max="11991" width="0.75" style="336" customWidth="1"/>
    <col min="11992" max="11992" width="24.25" style="336" customWidth="1"/>
    <col min="11993" max="11994" width="10.625" style="336" customWidth="1"/>
    <col min="11995" max="11995" width="11.875" style="336" customWidth="1"/>
    <col min="11996" max="11996" width="11.125" style="336" customWidth="1"/>
    <col min="11997" max="11997" width="12.5" style="336" customWidth="1"/>
    <col min="11998" max="12028" width="9" style="336"/>
    <col min="12029" max="12029" width="35.125" style="336" customWidth="1"/>
    <col min="12030" max="12032" width="11" style="336" customWidth="1"/>
    <col min="12033" max="12033" width="12.75" style="336" customWidth="1"/>
    <col min="12034" max="12034" width="13.625" style="336" customWidth="1"/>
    <col min="12035" max="12035" width="9" style="336" customWidth="1"/>
    <col min="12036" max="12036" width="11" style="336" customWidth="1"/>
    <col min="12037" max="12240" width="9" style="336" customWidth="1"/>
    <col min="12241" max="12241" width="27.375" style="336" customWidth="1"/>
    <col min="12242" max="12244" width="10.625" style="336" customWidth="1"/>
    <col min="12245" max="12245" width="11.75" style="336" customWidth="1"/>
    <col min="12246" max="12246" width="11" style="336" customWidth="1"/>
    <col min="12247" max="12247" width="0.75" style="336" customWidth="1"/>
    <col min="12248" max="12248" width="24.25" style="336" customWidth="1"/>
    <col min="12249" max="12250" width="10.625" style="336" customWidth="1"/>
    <col min="12251" max="12251" width="11.875" style="336" customWidth="1"/>
    <col min="12252" max="12252" width="11.125" style="336" customWidth="1"/>
    <col min="12253" max="12253" width="12.5" style="336" customWidth="1"/>
    <col min="12254" max="12284" width="9" style="336"/>
    <col min="12285" max="12285" width="35.125" style="336" customWidth="1"/>
    <col min="12286" max="12288" width="11" style="336" customWidth="1"/>
    <col min="12289" max="12289" width="12.75" style="336" customWidth="1"/>
    <col min="12290" max="12290" width="13.625" style="336" customWidth="1"/>
    <col min="12291" max="12291" width="9" style="336" customWidth="1"/>
    <col min="12292" max="12292" width="11" style="336" customWidth="1"/>
    <col min="12293" max="12496" width="9" style="336" customWidth="1"/>
    <col min="12497" max="12497" width="27.375" style="336" customWidth="1"/>
    <col min="12498" max="12500" width="10.625" style="336" customWidth="1"/>
    <col min="12501" max="12501" width="11.75" style="336" customWidth="1"/>
    <col min="12502" max="12502" width="11" style="336" customWidth="1"/>
    <col min="12503" max="12503" width="0.75" style="336" customWidth="1"/>
    <col min="12504" max="12504" width="24.25" style="336" customWidth="1"/>
    <col min="12505" max="12506" width="10.625" style="336" customWidth="1"/>
    <col min="12507" max="12507" width="11.875" style="336" customWidth="1"/>
    <col min="12508" max="12508" width="11.125" style="336" customWidth="1"/>
    <col min="12509" max="12509" width="12.5" style="336" customWidth="1"/>
    <col min="12510" max="12540" width="9" style="336"/>
    <col min="12541" max="12541" width="35.125" style="336" customWidth="1"/>
    <col min="12542" max="12544" width="11" style="336" customWidth="1"/>
    <col min="12545" max="12545" width="12.75" style="336" customWidth="1"/>
    <col min="12546" max="12546" width="13.625" style="336" customWidth="1"/>
    <col min="12547" max="12547" width="9" style="336" customWidth="1"/>
    <col min="12548" max="12548" width="11" style="336" customWidth="1"/>
    <col min="12549" max="12752" width="9" style="336" customWidth="1"/>
    <col min="12753" max="12753" width="27.375" style="336" customWidth="1"/>
    <col min="12754" max="12756" width="10.625" style="336" customWidth="1"/>
    <col min="12757" max="12757" width="11.75" style="336" customWidth="1"/>
    <col min="12758" max="12758" width="11" style="336" customWidth="1"/>
    <col min="12759" max="12759" width="0.75" style="336" customWidth="1"/>
    <col min="12760" max="12760" width="24.25" style="336" customWidth="1"/>
    <col min="12761" max="12762" width="10.625" style="336" customWidth="1"/>
    <col min="12763" max="12763" width="11.875" style="336" customWidth="1"/>
    <col min="12764" max="12764" width="11.125" style="336" customWidth="1"/>
    <col min="12765" max="12765" width="12.5" style="336" customWidth="1"/>
    <col min="12766" max="12796" width="9" style="336"/>
    <col min="12797" max="12797" width="35.125" style="336" customWidth="1"/>
    <col min="12798" max="12800" width="11" style="336" customWidth="1"/>
    <col min="12801" max="12801" width="12.75" style="336" customWidth="1"/>
    <col min="12802" max="12802" width="13.625" style="336" customWidth="1"/>
    <col min="12803" max="12803" width="9" style="336" customWidth="1"/>
    <col min="12804" max="12804" width="11" style="336" customWidth="1"/>
    <col min="12805" max="13008" width="9" style="336" customWidth="1"/>
    <col min="13009" max="13009" width="27.375" style="336" customWidth="1"/>
    <col min="13010" max="13012" width="10.625" style="336" customWidth="1"/>
    <col min="13013" max="13013" width="11.75" style="336" customWidth="1"/>
    <col min="13014" max="13014" width="11" style="336" customWidth="1"/>
    <col min="13015" max="13015" width="0.75" style="336" customWidth="1"/>
    <col min="13016" max="13016" width="24.25" style="336" customWidth="1"/>
    <col min="13017" max="13018" width="10.625" style="336" customWidth="1"/>
    <col min="13019" max="13019" width="11.875" style="336" customWidth="1"/>
    <col min="13020" max="13020" width="11.125" style="336" customWidth="1"/>
    <col min="13021" max="13021" width="12.5" style="336" customWidth="1"/>
    <col min="13022" max="13052" width="9" style="336"/>
    <col min="13053" max="13053" width="35.125" style="336" customWidth="1"/>
    <col min="13054" max="13056" width="11" style="336" customWidth="1"/>
    <col min="13057" max="13057" width="12.75" style="336" customWidth="1"/>
    <col min="13058" max="13058" width="13.625" style="336" customWidth="1"/>
    <col min="13059" max="13059" width="9" style="336" customWidth="1"/>
    <col min="13060" max="13060" width="11" style="336" customWidth="1"/>
    <col min="13061" max="13264" width="9" style="336" customWidth="1"/>
    <col min="13265" max="13265" width="27.375" style="336" customWidth="1"/>
    <col min="13266" max="13268" width="10.625" style="336" customWidth="1"/>
    <col min="13269" max="13269" width="11.75" style="336" customWidth="1"/>
    <col min="13270" max="13270" width="11" style="336" customWidth="1"/>
    <col min="13271" max="13271" width="0.75" style="336" customWidth="1"/>
    <col min="13272" max="13272" width="24.25" style="336" customWidth="1"/>
    <col min="13273" max="13274" width="10.625" style="336" customWidth="1"/>
    <col min="13275" max="13275" width="11.875" style="336" customWidth="1"/>
    <col min="13276" max="13276" width="11.125" style="336" customWidth="1"/>
    <col min="13277" max="13277" width="12.5" style="336" customWidth="1"/>
    <col min="13278" max="13308" width="9" style="336"/>
    <col min="13309" max="13309" width="35.125" style="336" customWidth="1"/>
    <col min="13310" max="13312" width="11" style="336" customWidth="1"/>
    <col min="13313" max="13313" width="12.75" style="336" customWidth="1"/>
    <col min="13314" max="13314" width="13.625" style="336" customWidth="1"/>
    <col min="13315" max="13315" width="9" style="336" customWidth="1"/>
    <col min="13316" max="13316" width="11" style="336" customWidth="1"/>
    <col min="13317" max="13520" width="9" style="336" customWidth="1"/>
    <col min="13521" max="13521" width="27.375" style="336" customWidth="1"/>
    <col min="13522" max="13524" width="10.625" style="336" customWidth="1"/>
    <col min="13525" max="13525" width="11.75" style="336" customWidth="1"/>
    <col min="13526" max="13526" width="11" style="336" customWidth="1"/>
    <col min="13527" max="13527" width="0.75" style="336" customWidth="1"/>
    <col min="13528" max="13528" width="24.25" style="336" customWidth="1"/>
    <col min="13529" max="13530" width="10.625" style="336" customWidth="1"/>
    <col min="13531" max="13531" width="11.875" style="336" customWidth="1"/>
    <col min="13532" max="13532" width="11.125" style="336" customWidth="1"/>
    <col min="13533" max="13533" width="12.5" style="336" customWidth="1"/>
    <col min="13534" max="13564" width="9" style="336"/>
    <col min="13565" max="13565" width="35.125" style="336" customWidth="1"/>
    <col min="13566" max="13568" width="11" style="336" customWidth="1"/>
    <col min="13569" max="13569" width="12.75" style="336" customWidth="1"/>
    <col min="13570" max="13570" width="13.625" style="336" customWidth="1"/>
    <col min="13571" max="13571" width="9" style="336" customWidth="1"/>
    <col min="13572" max="13572" width="11" style="336" customWidth="1"/>
    <col min="13573" max="13776" width="9" style="336" customWidth="1"/>
    <col min="13777" max="13777" width="27.375" style="336" customWidth="1"/>
    <col min="13778" max="13780" width="10.625" style="336" customWidth="1"/>
    <col min="13781" max="13781" width="11.75" style="336" customWidth="1"/>
    <col min="13782" max="13782" width="11" style="336" customWidth="1"/>
    <col min="13783" max="13783" width="0.75" style="336" customWidth="1"/>
    <col min="13784" max="13784" width="24.25" style="336" customWidth="1"/>
    <col min="13785" max="13786" width="10.625" style="336" customWidth="1"/>
    <col min="13787" max="13787" width="11.875" style="336" customWidth="1"/>
    <col min="13788" max="13788" width="11.125" style="336" customWidth="1"/>
    <col min="13789" max="13789" width="12.5" style="336" customWidth="1"/>
    <col min="13790" max="13820" width="9" style="336"/>
    <col min="13821" max="13821" width="35.125" style="336" customWidth="1"/>
    <col min="13822" max="13824" width="11" style="336" customWidth="1"/>
    <col min="13825" max="13825" width="12.75" style="336" customWidth="1"/>
    <col min="13826" max="13826" width="13.625" style="336" customWidth="1"/>
    <col min="13827" max="13827" width="9" style="336" customWidth="1"/>
    <col min="13828" max="13828" width="11" style="336" customWidth="1"/>
    <col min="13829" max="14032" width="9" style="336" customWidth="1"/>
    <col min="14033" max="14033" width="27.375" style="336" customWidth="1"/>
    <col min="14034" max="14036" width="10.625" style="336" customWidth="1"/>
    <col min="14037" max="14037" width="11.75" style="336" customWidth="1"/>
    <col min="14038" max="14038" width="11" style="336" customWidth="1"/>
    <col min="14039" max="14039" width="0.75" style="336" customWidth="1"/>
    <col min="14040" max="14040" width="24.25" style="336" customWidth="1"/>
    <col min="14041" max="14042" width="10.625" style="336" customWidth="1"/>
    <col min="14043" max="14043" width="11.875" style="336" customWidth="1"/>
    <col min="14044" max="14044" width="11.125" style="336" customWidth="1"/>
    <col min="14045" max="14045" width="12.5" style="336" customWidth="1"/>
    <col min="14046" max="14076" width="9" style="336"/>
    <col min="14077" max="14077" width="35.125" style="336" customWidth="1"/>
    <col min="14078" max="14080" width="11" style="336" customWidth="1"/>
    <col min="14081" max="14081" width="12.75" style="336" customWidth="1"/>
    <col min="14082" max="14082" width="13.625" style="336" customWidth="1"/>
    <col min="14083" max="14083" width="9" style="336" customWidth="1"/>
    <col min="14084" max="14084" width="11" style="336" customWidth="1"/>
    <col min="14085" max="14288" width="9" style="336" customWidth="1"/>
    <col min="14289" max="14289" width="27.375" style="336" customWidth="1"/>
    <col min="14290" max="14292" width="10.625" style="336" customWidth="1"/>
    <col min="14293" max="14293" width="11.75" style="336" customWidth="1"/>
    <col min="14294" max="14294" width="11" style="336" customWidth="1"/>
    <col min="14295" max="14295" width="0.75" style="336" customWidth="1"/>
    <col min="14296" max="14296" width="24.25" style="336" customWidth="1"/>
    <col min="14297" max="14298" width="10.625" style="336" customWidth="1"/>
    <col min="14299" max="14299" width="11.875" style="336" customWidth="1"/>
    <col min="14300" max="14300" width="11.125" style="336" customWidth="1"/>
    <col min="14301" max="14301" width="12.5" style="336" customWidth="1"/>
    <col min="14302" max="14332" width="9" style="336"/>
    <col min="14333" max="14333" width="35.125" style="336" customWidth="1"/>
    <col min="14334" max="14336" width="11" style="336" customWidth="1"/>
    <col min="14337" max="14337" width="12.75" style="336" customWidth="1"/>
    <col min="14338" max="14338" width="13.625" style="336" customWidth="1"/>
    <col min="14339" max="14339" width="9" style="336" customWidth="1"/>
    <col min="14340" max="14340" width="11" style="336" customWidth="1"/>
    <col min="14341" max="14544" width="9" style="336" customWidth="1"/>
    <col min="14545" max="14545" width="27.375" style="336" customWidth="1"/>
    <col min="14546" max="14548" width="10.625" style="336" customWidth="1"/>
    <col min="14549" max="14549" width="11.75" style="336" customWidth="1"/>
    <col min="14550" max="14550" width="11" style="336" customWidth="1"/>
    <col min="14551" max="14551" width="0.75" style="336" customWidth="1"/>
    <col min="14552" max="14552" width="24.25" style="336" customWidth="1"/>
    <col min="14553" max="14554" width="10.625" style="336" customWidth="1"/>
    <col min="14555" max="14555" width="11.875" style="336" customWidth="1"/>
    <col min="14556" max="14556" width="11.125" style="336" customWidth="1"/>
    <col min="14557" max="14557" width="12.5" style="336" customWidth="1"/>
    <col min="14558" max="14588" width="9" style="336"/>
    <col min="14589" max="14589" width="35.125" style="336" customWidth="1"/>
    <col min="14590" max="14592" width="11" style="336" customWidth="1"/>
    <col min="14593" max="14593" width="12.75" style="336" customWidth="1"/>
    <col min="14594" max="14594" width="13.625" style="336" customWidth="1"/>
    <col min="14595" max="14595" width="9" style="336" customWidth="1"/>
    <col min="14596" max="14596" width="11" style="336" customWidth="1"/>
    <col min="14597" max="14800" width="9" style="336" customWidth="1"/>
    <col min="14801" max="14801" width="27.375" style="336" customWidth="1"/>
    <col min="14802" max="14804" width="10.625" style="336" customWidth="1"/>
    <col min="14805" max="14805" width="11.75" style="336" customWidth="1"/>
    <col min="14806" max="14806" width="11" style="336" customWidth="1"/>
    <col min="14807" max="14807" width="0.75" style="336" customWidth="1"/>
    <col min="14808" max="14808" width="24.25" style="336" customWidth="1"/>
    <col min="14809" max="14810" width="10.625" style="336" customWidth="1"/>
    <col min="14811" max="14811" width="11.875" style="336" customWidth="1"/>
    <col min="14812" max="14812" width="11.125" style="336" customWidth="1"/>
    <col min="14813" max="14813" width="12.5" style="336" customWidth="1"/>
    <col min="14814" max="14844" width="9" style="336"/>
    <col min="14845" max="14845" width="35.125" style="336" customWidth="1"/>
    <col min="14846" max="14848" width="11" style="336" customWidth="1"/>
    <col min="14849" max="14849" width="12.75" style="336" customWidth="1"/>
    <col min="14850" max="14850" width="13.625" style="336" customWidth="1"/>
    <col min="14851" max="14851" width="9" style="336" customWidth="1"/>
    <col min="14852" max="14852" width="11" style="336" customWidth="1"/>
    <col min="14853" max="15056" width="9" style="336" customWidth="1"/>
    <col min="15057" max="15057" width="27.375" style="336" customWidth="1"/>
    <col min="15058" max="15060" width="10.625" style="336" customWidth="1"/>
    <col min="15061" max="15061" width="11.75" style="336" customWidth="1"/>
    <col min="15062" max="15062" width="11" style="336" customWidth="1"/>
    <col min="15063" max="15063" width="0.75" style="336" customWidth="1"/>
    <col min="15064" max="15064" width="24.25" style="336" customWidth="1"/>
    <col min="15065" max="15066" width="10.625" style="336" customWidth="1"/>
    <col min="15067" max="15067" width="11.875" style="336" customWidth="1"/>
    <col min="15068" max="15068" width="11.125" style="336" customWidth="1"/>
    <col min="15069" max="15069" width="12.5" style="336" customWidth="1"/>
    <col min="15070" max="15100" width="9" style="336"/>
    <col min="15101" max="15101" width="35.125" style="336" customWidth="1"/>
    <col min="15102" max="15104" width="11" style="336" customWidth="1"/>
    <col min="15105" max="15105" width="12.75" style="336" customWidth="1"/>
    <col min="15106" max="15106" width="13.625" style="336" customWidth="1"/>
    <col min="15107" max="15107" width="9" style="336" customWidth="1"/>
    <col min="15108" max="15108" width="11" style="336" customWidth="1"/>
    <col min="15109" max="15312" width="9" style="336" customWidth="1"/>
    <col min="15313" max="15313" width="27.375" style="336" customWidth="1"/>
    <col min="15314" max="15316" width="10.625" style="336" customWidth="1"/>
    <col min="15317" max="15317" width="11.75" style="336" customWidth="1"/>
    <col min="15318" max="15318" width="11" style="336" customWidth="1"/>
    <col min="15319" max="15319" width="0.75" style="336" customWidth="1"/>
    <col min="15320" max="15320" width="24.25" style="336" customWidth="1"/>
    <col min="15321" max="15322" width="10.625" style="336" customWidth="1"/>
    <col min="15323" max="15323" width="11.875" style="336" customWidth="1"/>
    <col min="15324" max="15324" width="11.125" style="336" customWidth="1"/>
    <col min="15325" max="15325" width="12.5" style="336" customWidth="1"/>
    <col min="15326" max="15356" width="9" style="336"/>
    <col min="15357" max="15357" width="35.125" style="336" customWidth="1"/>
    <col min="15358" max="15360" width="11" style="336" customWidth="1"/>
    <col min="15361" max="15361" width="12.75" style="336" customWidth="1"/>
    <col min="15362" max="15362" width="13.625" style="336" customWidth="1"/>
    <col min="15363" max="15363" width="9" style="336" customWidth="1"/>
    <col min="15364" max="15364" width="11" style="336" customWidth="1"/>
    <col min="15365" max="15568" width="9" style="336" customWidth="1"/>
    <col min="15569" max="15569" width="27.375" style="336" customWidth="1"/>
    <col min="15570" max="15572" width="10.625" style="336" customWidth="1"/>
    <col min="15573" max="15573" width="11.75" style="336" customWidth="1"/>
    <col min="15574" max="15574" width="11" style="336" customWidth="1"/>
    <col min="15575" max="15575" width="0.75" style="336" customWidth="1"/>
    <col min="15576" max="15576" width="24.25" style="336" customWidth="1"/>
    <col min="15577" max="15578" width="10.625" style="336" customWidth="1"/>
    <col min="15579" max="15579" width="11.875" style="336" customWidth="1"/>
    <col min="15580" max="15580" width="11.125" style="336" customWidth="1"/>
    <col min="15581" max="15581" width="12.5" style="336" customWidth="1"/>
    <col min="15582" max="15612" width="9" style="336"/>
    <col min="15613" max="15613" width="35.125" style="336" customWidth="1"/>
    <col min="15614" max="15616" width="11" style="336" customWidth="1"/>
    <col min="15617" max="15617" width="12.75" style="336" customWidth="1"/>
    <col min="15618" max="15618" width="13.625" style="336" customWidth="1"/>
    <col min="15619" max="15619" width="9" style="336" customWidth="1"/>
    <col min="15620" max="15620" width="11" style="336" customWidth="1"/>
    <col min="15621" max="15824" width="9" style="336" customWidth="1"/>
    <col min="15825" max="15825" width="27.375" style="336" customWidth="1"/>
    <col min="15826" max="15828" width="10.625" style="336" customWidth="1"/>
    <col min="15829" max="15829" width="11.75" style="336" customWidth="1"/>
    <col min="15830" max="15830" width="11" style="336" customWidth="1"/>
    <col min="15831" max="15831" width="0.75" style="336" customWidth="1"/>
    <col min="15832" max="15832" width="24.25" style="336" customWidth="1"/>
    <col min="15833" max="15834" width="10.625" style="336" customWidth="1"/>
    <col min="15835" max="15835" width="11.875" style="336" customWidth="1"/>
    <col min="15836" max="15836" width="11.125" style="336" customWidth="1"/>
    <col min="15837" max="15837" width="12.5" style="336" customWidth="1"/>
    <col min="15838" max="15868" width="9" style="336"/>
    <col min="15869" max="15869" width="35.125" style="336" customWidth="1"/>
    <col min="15870" max="15872" width="11" style="336" customWidth="1"/>
    <col min="15873" max="15873" width="12.75" style="336" customWidth="1"/>
    <col min="15874" max="15874" width="13.625" style="336" customWidth="1"/>
    <col min="15875" max="15875" width="9" style="336" customWidth="1"/>
    <col min="15876" max="15876" width="11" style="336" customWidth="1"/>
    <col min="15877" max="16080" width="9" style="336" customWidth="1"/>
    <col min="16081" max="16081" width="27.375" style="336" customWidth="1"/>
    <col min="16082" max="16084" width="10.625" style="336" customWidth="1"/>
    <col min="16085" max="16085" width="11.75" style="336" customWidth="1"/>
    <col min="16086" max="16086" width="11" style="336" customWidth="1"/>
    <col min="16087" max="16087" width="0.75" style="336" customWidth="1"/>
    <col min="16088" max="16088" width="24.25" style="336" customWidth="1"/>
    <col min="16089" max="16090" width="10.625" style="336" customWidth="1"/>
    <col min="16091" max="16091" width="11.875" style="336" customWidth="1"/>
    <col min="16092" max="16092" width="11.125" style="336" customWidth="1"/>
    <col min="16093" max="16093" width="12.5" style="336" customWidth="1"/>
    <col min="16094" max="16124" width="9" style="336"/>
    <col min="16125" max="16125" width="35.125" style="336" customWidth="1"/>
    <col min="16126" max="16128" width="11" style="336" customWidth="1"/>
    <col min="16129" max="16129" width="12.75" style="336" customWidth="1"/>
    <col min="16130" max="16130" width="13.625" style="336" customWidth="1"/>
    <col min="16131" max="16131" width="9" style="336" customWidth="1"/>
    <col min="16132" max="16132" width="11" style="336" customWidth="1"/>
    <col min="16133" max="16336" width="9" style="336" customWidth="1"/>
    <col min="16337" max="16337" width="27.375" style="336" customWidth="1"/>
    <col min="16338" max="16340" width="10.625" style="336" customWidth="1"/>
    <col min="16341" max="16341" width="11.75" style="336" customWidth="1"/>
    <col min="16342" max="16342" width="11" style="336" customWidth="1"/>
    <col min="16343" max="16343" width="0.75" style="336" customWidth="1"/>
    <col min="16344" max="16344" width="24.25" style="336" customWidth="1"/>
    <col min="16345" max="16346" width="10.625" style="336" customWidth="1"/>
    <col min="16347" max="16347" width="11.875" style="336" customWidth="1"/>
    <col min="16348" max="16348" width="11.125" style="336" customWidth="1"/>
    <col min="16349" max="16349" width="12.5" style="336" customWidth="1"/>
    <col min="16350" max="16384" width="9" style="336"/>
  </cols>
  <sheetData>
    <row r="1" s="333" customFormat="1" ht="35.25" customHeight="1" spans="1:6">
      <c r="A1" s="337" t="s">
        <v>726</v>
      </c>
      <c r="B1" s="337"/>
      <c r="C1" s="337"/>
      <c r="D1" s="337"/>
      <c r="E1" s="337"/>
      <c r="F1" s="337"/>
    </row>
    <row r="2" ht="12.75" customHeight="1" spans="3:6">
      <c r="C2" s="338"/>
      <c r="D2" s="339"/>
      <c r="E2" s="340" t="s">
        <v>74</v>
      </c>
      <c r="F2" s="340"/>
    </row>
    <row r="3" ht="19.5" customHeight="1" spans="1:6">
      <c r="A3" s="341" t="s">
        <v>3</v>
      </c>
      <c r="B3" s="341"/>
      <c r="C3" s="341"/>
      <c r="D3" s="341"/>
      <c r="E3" s="341"/>
      <c r="F3" s="341"/>
    </row>
    <row r="4" ht="17.25" customHeight="1" spans="1:6">
      <c r="A4" s="342" t="s">
        <v>76</v>
      </c>
      <c r="B4" s="343" t="s">
        <v>690</v>
      </c>
      <c r="C4" s="343" t="s">
        <v>79</v>
      </c>
      <c r="D4" s="343" t="s">
        <v>691</v>
      </c>
      <c r="E4" s="343" t="s">
        <v>78</v>
      </c>
      <c r="F4" s="344" t="s">
        <v>692</v>
      </c>
    </row>
    <row r="5" ht="17.25" customHeight="1" spans="1:6">
      <c r="A5" s="345"/>
      <c r="B5" s="343"/>
      <c r="C5" s="343" t="s">
        <v>12</v>
      </c>
      <c r="D5" s="343"/>
      <c r="E5" s="343" t="s">
        <v>12</v>
      </c>
      <c r="F5" s="343"/>
    </row>
    <row r="6" s="334" customFormat="1" ht="27" customHeight="1" spans="1:6">
      <c r="A6" s="346">
        <v>7</v>
      </c>
      <c r="B6" s="346">
        <v>8</v>
      </c>
      <c r="C6" s="346">
        <v>9</v>
      </c>
      <c r="D6" s="346" t="s">
        <v>695</v>
      </c>
      <c r="E6" s="346">
        <v>11</v>
      </c>
      <c r="F6" s="346" t="s">
        <v>696</v>
      </c>
    </row>
    <row r="7" ht="27.75" customHeight="1" spans="1:7">
      <c r="A7" s="347" t="s">
        <v>17</v>
      </c>
      <c r="B7" s="348">
        <v>222138</v>
      </c>
      <c r="C7" s="348">
        <v>217710</v>
      </c>
      <c r="D7" s="349">
        <f t="shared" ref="D7:D21" si="0">B7/C7*100-100</f>
        <v>2.03389830508473</v>
      </c>
      <c r="E7" s="350">
        <v>214980</v>
      </c>
      <c r="F7" s="349">
        <f t="shared" ref="F7:F21" si="1">B7/E7*100-100</f>
        <v>3.32961205693553</v>
      </c>
      <c r="G7" s="351"/>
    </row>
    <row r="8" ht="27.75" customHeight="1" spans="1:7">
      <c r="A8" s="204" t="s">
        <v>19</v>
      </c>
      <c r="B8" s="348">
        <v>11632</v>
      </c>
      <c r="C8" s="348">
        <v>11352</v>
      </c>
      <c r="D8" s="349">
        <f t="shared" si="0"/>
        <v>2.46652572233967</v>
      </c>
      <c r="E8" s="350">
        <v>11002</v>
      </c>
      <c r="F8" s="349">
        <f t="shared" si="1"/>
        <v>5.72623159425558</v>
      </c>
      <c r="G8" s="351"/>
    </row>
    <row r="9" ht="27.75" customHeight="1" spans="1:7">
      <c r="A9" s="204" t="s">
        <v>21</v>
      </c>
      <c r="B9" s="348">
        <v>431710</v>
      </c>
      <c r="C9" s="348">
        <v>412388</v>
      </c>
      <c r="D9" s="349">
        <f t="shared" si="0"/>
        <v>4.68539336741128</v>
      </c>
      <c r="E9" s="350">
        <v>407295</v>
      </c>
      <c r="F9" s="349">
        <f t="shared" si="1"/>
        <v>5.99442664407862</v>
      </c>
      <c r="G9" s="351"/>
    </row>
    <row r="10" ht="27.75" customHeight="1" spans="1:7">
      <c r="A10" s="204" t="s">
        <v>23</v>
      </c>
      <c r="B10" s="348">
        <v>1068413</v>
      </c>
      <c r="C10" s="348">
        <v>984073</v>
      </c>
      <c r="D10" s="349">
        <f t="shared" si="0"/>
        <v>8.57050239159088</v>
      </c>
      <c r="E10" s="350">
        <v>970328</v>
      </c>
      <c r="F10" s="349">
        <f t="shared" si="1"/>
        <v>10.1084375592583</v>
      </c>
      <c r="G10" s="351"/>
    </row>
    <row r="11" ht="27.75" customHeight="1" spans="1:7">
      <c r="A11" s="204" t="s">
        <v>25</v>
      </c>
      <c r="B11" s="348">
        <v>110354</v>
      </c>
      <c r="C11" s="348">
        <v>101676</v>
      </c>
      <c r="D11" s="349">
        <f t="shared" si="0"/>
        <v>8.53495416814194</v>
      </c>
      <c r="E11" s="350">
        <v>100284</v>
      </c>
      <c r="F11" s="349">
        <f t="shared" si="1"/>
        <v>10.0414821905788</v>
      </c>
      <c r="G11" s="351"/>
    </row>
    <row r="12" ht="27.75" customHeight="1" spans="1:7">
      <c r="A12" s="204" t="s">
        <v>27</v>
      </c>
      <c r="B12" s="348">
        <v>86664</v>
      </c>
      <c r="C12" s="348">
        <v>84033</v>
      </c>
      <c r="D12" s="349">
        <f t="shared" si="0"/>
        <v>3.13091285566385</v>
      </c>
      <c r="E12" s="350">
        <v>83548</v>
      </c>
      <c r="F12" s="349">
        <f t="shared" si="1"/>
        <v>3.72959256954087</v>
      </c>
      <c r="G12" s="351"/>
    </row>
    <row r="13" ht="27.75" customHeight="1" spans="1:7">
      <c r="A13" s="204" t="s">
        <v>29</v>
      </c>
      <c r="B13" s="348">
        <v>1836421</v>
      </c>
      <c r="C13" s="348">
        <v>1748046</v>
      </c>
      <c r="D13" s="349">
        <f t="shared" si="0"/>
        <v>5.05564498874745</v>
      </c>
      <c r="E13" s="348">
        <f>1671341</f>
        <v>1671341</v>
      </c>
      <c r="F13" s="349">
        <f t="shared" si="1"/>
        <v>9.87709868901678</v>
      </c>
      <c r="G13" s="351"/>
    </row>
    <row r="14" ht="27.75" customHeight="1" spans="1:7">
      <c r="A14" s="204" t="s">
        <v>31</v>
      </c>
      <c r="B14" s="348">
        <v>477985</v>
      </c>
      <c r="C14" s="348">
        <v>403071</v>
      </c>
      <c r="D14" s="349">
        <f t="shared" si="0"/>
        <v>18.5858074632013</v>
      </c>
      <c r="E14" s="350">
        <v>434475</v>
      </c>
      <c r="F14" s="349">
        <f t="shared" si="1"/>
        <v>10.0143851775131</v>
      </c>
      <c r="G14" s="351"/>
    </row>
    <row r="15" ht="27.75" customHeight="1" spans="1:7">
      <c r="A15" s="204" t="s">
        <v>33</v>
      </c>
      <c r="B15" s="348">
        <v>151693</v>
      </c>
      <c r="C15" s="348">
        <v>140681</v>
      </c>
      <c r="D15" s="349">
        <f t="shared" si="0"/>
        <v>7.82763841599079</v>
      </c>
      <c r="E15" s="350">
        <v>138300</v>
      </c>
      <c r="F15" s="349">
        <f t="shared" si="1"/>
        <v>9.68402024584236</v>
      </c>
      <c r="G15" s="351"/>
    </row>
    <row r="16" ht="27.75" customHeight="1" spans="1:7">
      <c r="A16" s="204" t="s">
        <v>35</v>
      </c>
      <c r="B16" s="348">
        <v>414000</v>
      </c>
      <c r="C16" s="348">
        <v>404542</v>
      </c>
      <c r="D16" s="349">
        <f t="shared" si="0"/>
        <v>2.33795254880829</v>
      </c>
      <c r="E16" s="350">
        <v>400558</v>
      </c>
      <c r="F16" s="349">
        <f t="shared" si="1"/>
        <v>3.35581863300696</v>
      </c>
      <c r="G16" s="351"/>
    </row>
    <row r="17" ht="27.75" customHeight="1" spans="1:7">
      <c r="A17" s="204" t="s">
        <v>37</v>
      </c>
      <c r="B17" s="348">
        <v>406356</v>
      </c>
      <c r="C17" s="348">
        <v>390285</v>
      </c>
      <c r="D17" s="349">
        <f t="shared" si="0"/>
        <v>4.11776009838964</v>
      </c>
      <c r="E17" s="350">
        <v>374060</v>
      </c>
      <c r="F17" s="349">
        <f t="shared" si="1"/>
        <v>8.63390899855638</v>
      </c>
      <c r="G17" s="351"/>
    </row>
    <row r="18" ht="27.75" customHeight="1" spans="1:7">
      <c r="A18" s="204" t="s">
        <v>39</v>
      </c>
      <c r="B18" s="348">
        <v>40736</v>
      </c>
      <c r="C18" s="348">
        <v>40469</v>
      </c>
      <c r="D18" s="349">
        <f t="shared" si="0"/>
        <v>0.659764264004536</v>
      </c>
      <c r="E18" s="350">
        <v>39997</v>
      </c>
      <c r="F18" s="349">
        <f t="shared" si="1"/>
        <v>1.84763857289296</v>
      </c>
      <c r="G18" s="351"/>
    </row>
    <row r="19" ht="27.75" customHeight="1" spans="1:7">
      <c r="A19" s="204" t="s">
        <v>41</v>
      </c>
      <c r="B19" s="348">
        <v>30467</v>
      </c>
      <c r="C19" s="348">
        <v>28904</v>
      </c>
      <c r="D19" s="349">
        <f t="shared" si="0"/>
        <v>5.40755604760588</v>
      </c>
      <c r="E19" s="350">
        <v>28399</v>
      </c>
      <c r="F19" s="349">
        <f t="shared" si="1"/>
        <v>7.28194654741363</v>
      </c>
      <c r="G19" s="351"/>
    </row>
    <row r="20" ht="27.75" customHeight="1" spans="1:7">
      <c r="A20" s="204" t="s">
        <v>43</v>
      </c>
      <c r="B20" s="348">
        <v>39935</v>
      </c>
      <c r="C20" s="348">
        <v>37248</v>
      </c>
      <c r="D20" s="349">
        <f t="shared" si="0"/>
        <v>7.21381013745706</v>
      </c>
      <c r="E20" s="350">
        <v>37018</v>
      </c>
      <c r="F20" s="349">
        <f t="shared" si="1"/>
        <v>7.87995029445135</v>
      </c>
      <c r="G20" s="351"/>
    </row>
    <row r="21" ht="27.75" customHeight="1" spans="1:7">
      <c r="A21" s="204" t="s">
        <v>45</v>
      </c>
      <c r="B21" s="348">
        <v>313</v>
      </c>
      <c r="C21" s="348">
        <v>325</v>
      </c>
      <c r="D21" s="349">
        <f t="shared" si="0"/>
        <v>-3.69230769230769</v>
      </c>
      <c r="E21" s="350">
        <v>325</v>
      </c>
      <c r="F21" s="349">
        <f t="shared" si="1"/>
        <v>-3.69230769230769</v>
      </c>
      <c r="G21" s="351"/>
    </row>
    <row r="22" ht="27.75" customHeight="1" spans="1:7">
      <c r="A22" s="204" t="s">
        <v>710</v>
      </c>
      <c r="B22" s="348">
        <v>27695</v>
      </c>
      <c r="C22" s="348"/>
      <c r="D22" s="349"/>
      <c r="E22" s="352"/>
      <c r="F22" s="352"/>
      <c r="G22" s="351"/>
    </row>
    <row r="23" ht="27.75" customHeight="1" spans="1:7">
      <c r="A23" s="204" t="s">
        <v>712</v>
      </c>
      <c r="B23" s="348">
        <v>8170</v>
      </c>
      <c r="C23" s="348">
        <v>7781</v>
      </c>
      <c r="D23" s="349">
        <f t="shared" ref="D23:D25" si="2">B23/C23*100-100</f>
        <v>4.99935740907338</v>
      </c>
      <c r="E23" s="348">
        <v>7781</v>
      </c>
      <c r="F23" s="349">
        <f t="shared" ref="F23:F25" si="3">B23/E23*100-100</f>
        <v>4.99935740907338</v>
      </c>
      <c r="G23" s="351"/>
    </row>
    <row r="24" ht="27.75" customHeight="1" spans="1:7">
      <c r="A24" s="204" t="s">
        <v>714</v>
      </c>
      <c r="B24" s="348">
        <v>19788</v>
      </c>
      <c r="C24" s="348">
        <v>19939</v>
      </c>
      <c r="D24" s="349">
        <f t="shared" si="2"/>
        <v>-0.757309794874374</v>
      </c>
      <c r="E24" s="350">
        <v>18769</v>
      </c>
      <c r="F24" s="349">
        <f t="shared" si="3"/>
        <v>5.42916511268581</v>
      </c>
      <c r="G24" s="351"/>
    </row>
    <row r="25" ht="27.75" customHeight="1" spans="1:7">
      <c r="A25" s="204" t="s">
        <v>716</v>
      </c>
      <c r="B25" s="348">
        <v>166530</v>
      </c>
      <c r="C25" s="348">
        <v>1390</v>
      </c>
      <c r="D25" s="349">
        <f t="shared" si="2"/>
        <v>11880.5755395683</v>
      </c>
      <c r="E25" s="348">
        <v>112540</v>
      </c>
      <c r="F25" s="349">
        <f t="shared" si="3"/>
        <v>47.9740536698063</v>
      </c>
      <c r="G25" s="351"/>
    </row>
    <row r="26" ht="27.75" customHeight="1" spans="1:6">
      <c r="A26" s="353"/>
      <c r="B26" s="354"/>
      <c r="C26" s="354"/>
      <c r="D26" s="354"/>
      <c r="E26" s="354"/>
      <c r="F26" s="354"/>
    </row>
    <row r="27" ht="27.75" customHeight="1" spans="1:6">
      <c r="A27" s="355" t="s">
        <v>69</v>
      </c>
      <c r="B27" s="356">
        <f>SUM(B7:B25)</f>
        <v>5551000</v>
      </c>
      <c r="C27" s="356">
        <f>SUM(C7:C25)</f>
        <v>5033913</v>
      </c>
      <c r="D27" s="357">
        <f>B27/C27*100-100</f>
        <v>10.2720686670588</v>
      </c>
      <c r="E27" s="356">
        <f>SUM(E7:E25)</f>
        <v>5051000</v>
      </c>
      <c r="F27" s="357">
        <f>B27/E27*100-100</f>
        <v>9.89902989507027</v>
      </c>
    </row>
    <row r="28" ht="27.75" customHeight="1" spans="1:6">
      <c r="A28" s="204" t="s">
        <v>70</v>
      </c>
      <c r="B28" s="348"/>
      <c r="C28" s="358">
        <v>65754</v>
      </c>
      <c r="D28" s="357"/>
      <c r="E28" s="356"/>
      <c r="F28" s="357"/>
    </row>
    <row r="29" ht="27.75" customHeight="1" spans="1:6">
      <c r="A29" s="204" t="s">
        <v>71</v>
      </c>
      <c r="B29" s="359"/>
      <c r="C29" s="358">
        <f>C30-C28-C27</f>
        <v>458172.39642</v>
      </c>
      <c r="D29" s="349"/>
      <c r="E29" s="124">
        <f>E30-E27</f>
        <v>409000</v>
      </c>
      <c r="F29" s="357"/>
    </row>
    <row r="30" ht="27.75" customHeight="1" spans="1:6">
      <c r="A30" s="355" t="s">
        <v>72</v>
      </c>
      <c r="B30" s="356">
        <f>B27</f>
        <v>5551000</v>
      </c>
      <c r="C30" s="356">
        <v>5557839.39642</v>
      </c>
      <c r="D30" s="357">
        <f>B30/C30*100-100</f>
        <v>-0.123058547254999</v>
      </c>
      <c r="E30" s="356">
        <v>5460000</v>
      </c>
      <c r="F30" s="357">
        <f>B30/E30*100-100</f>
        <v>1.66666666666666</v>
      </c>
    </row>
    <row r="32" spans="2:2">
      <c r="B32" s="360"/>
    </row>
    <row r="33" ht="20.25" spans="2:2">
      <c r="B33" s="361"/>
    </row>
    <row r="34" spans="2:2">
      <c r="B34" s="362"/>
    </row>
    <row r="35" spans="2:2">
      <c r="B35" s="362"/>
    </row>
    <row r="36" spans="2:2">
      <c r="B36" s="362"/>
    </row>
    <row r="37" spans="2:2">
      <c r="B37" s="362"/>
    </row>
    <row r="38" spans="2:2">
      <c r="B38" s="362"/>
    </row>
    <row r="39" spans="2:2">
      <c r="B39" s="362"/>
    </row>
  </sheetData>
  <mergeCells count="10">
    <mergeCell ref="A1:F1"/>
    <mergeCell ref="C2:D2"/>
    <mergeCell ref="E2:F2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0.11875" right="0.2" top="0.159027777777778" bottom="0.159027777777778" header="0.309027777777778" footer="0.11875"/>
  <pageSetup paperSize="9" fitToHeight="0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workbookViewId="0">
      <selection activeCell="M21" sqref="M21"/>
    </sheetView>
  </sheetViews>
  <sheetFormatPr defaultColWidth="9" defaultRowHeight="13.5" outlineLevelCol="4"/>
  <cols>
    <col min="1" max="1" width="8.5" style="153" customWidth="1"/>
    <col min="2" max="2" width="10.875" style="153" customWidth="1"/>
    <col min="3" max="3" width="11.125" style="153" customWidth="1"/>
    <col min="4" max="4" width="26.875" style="153" customWidth="1"/>
    <col min="5" max="5" width="24.75" style="153" customWidth="1"/>
    <col min="6" max="256" width="8.875" style="153"/>
    <col min="257" max="257" width="8.5" style="153" customWidth="1"/>
    <col min="258" max="258" width="10.875" style="153" customWidth="1"/>
    <col min="259" max="259" width="11.125" style="153" customWidth="1"/>
    <col min="260" max="260" width="26.875" style="153" customWidth="1"/>
    <col min="261" max="261" width="24.75" style="153" customWidth="1"/>
    <col min="262" max="512" width="8.875" style="153"/>
    <col min="513" max="513" width="8.5" style="153" customWidth="1"/>
    <col min="514" max="514" width="10.875" style="153" customWidth="1"/>
    <col min="515" max="515" width="11.125" style="153" customWidth="1"/>
    <col min="516" max="516" width="26.875" style="153" customWidth="1"/>
    <col min="517" max="517" width="24.75" style="153" customWidth="1"/>
    <col min="518" max="768" width="8.875" style="153"/>
    <col min="769" max="769" width="8.5" style="153" customWidth="1"/>
    <col min="770" max="770" width="10.875" style="153" customWidth="1"/>
    <col min="771" max="771" width="11.125" style="153" customWidth="1"/>
    <col min="772" max="772" width="26.875" style="153" customWidth="1"/>
    <col min="773" max="773" width="24.75" style="153" customWidth="1"/>
    <col min="774" max="1024" width="8.875" style="153"/>
    <col min="1025" max="1025" width="8.5" style="153" customWidth="1"/>
    <col min="1026" max="1026" width="10.875" style="153" customWidth="1"/>
    <col min="1027" max="1027" width="11.125" style="153" customWidth="1"/>
    <col min="1028" max="1028" width="26.875" style="153" customWidth="1"/>
    <col min="1029" max="1029" width="24.75" style="153" customWidth="1"/>
    <col min="1030" max="1280" width="8.875" style="153"/>
    <col min="1281" max="1281" width="8.5" style="153" customWidth="1"/>
    <col min="1282" max="1282" width="10.875" style="153" customWidth="1"/>
    <col min="1283" max="1283" width="11.125" style="153" customWidth="1"/>
    <col min="1284" max="1284" width="26.875" style="153" customWidth="1"/>
    <col min="1285" max="1285" width="24.75" style="153" customWidth="1"/>
    <col min="1286" max="1536" width="8.875" style="153"/>
    <col min="1537" max="1537" width="8.5" style="153" customWidth="1"/>
    <col min="1538" max="1538" width="10.875" style="153" customWidth="1"/>
    <col min="1539" max="1539" width="11.125" style="153" customWidth="1"/>
    <col min="1540" max="1540" width="26.875" style="153" customWidth="1"/>
    <col min="1541" max="1541" width="24.75" style="153" customWidth="1"/>
    <col min="1542" max="1792" width="8.875" style="153"/>
    <col min="1793" max="1793" width="8.5" style="153" customWidth="1"/>
    <col min="1794" max="1794" width="10.875" style="153" customWidth="1"/>
    <col min="1795" max="1795" width="11.125" style="153" customWidth="1"/>
    <col min="1796" max="1796" width="26.875" style="153" customWidth="1"/>
    <col min="1797" max="1797" width="24.75" style="153" customWidth="1"/>
    <col min="1798" max="2048" width="8.875" style="153"/>
    <col min="2049" max="2049" width="8.5" style="153" customWidth="1"/>
    <col min="2050" max="2050" width="10.875" style="153" customWidth="1"/>
    <col min="2051" max="2051" width="11.125" style="153" customWidth="1"/>
    <col min="2052" max="2052" width="26.875" style="153" customWidth="1"/>
    <col min="2053" max="2053" width="24.75" style="153" customWidth="1"/>
    <col min="2054" max="2304" width="8.875" style="153"/>
    <col min="2305" max="2305" width="8.5" style="153" customWidth="1"/>
    <col min="2306" max="2306" width="10.875" style="153" customWidth="1"/>
    <col min="2307" max="2307" width="11.125" style="153" customWidth="1"/>
    <col min="2308" max="2308" width="26.875" style="153" customWidth="1"/>
    <col min="2309" max="2309" width="24.75" style="153" customWidth="1"/>
    <col min="2310" max="2560" width="8.875" style="153"/>
    <col min="2561" max="2561" width="8.5" style="153" customWidth="1"/>
    <col min="2562" max="2562" width="10.875" style="153" customWidth="1"/>
    <col min="2563" max="2563" width="11.125" style="153" customWidth="1"/>
    <col min="2564" max="2564" width="26.875" style="153" customWidth="1"/>
    <col min="2565" max="2565" width="24.75" style="153" customWidth="1"/>
    <col min="2566" max="2816" width="8.875" style="153"/>
    <col min="2817" max="2817" width="8.5" style="153" customWidth="1"/>
    <col min="2818" max="2818" width="10.875" style="153" customWidth="1"/>
    <col min="2819" max="2819" width="11.125" style="153" customWidth="1"/>
    <col min="2820" max="2820" width="26.875" style="153" customWidth="1"/>
    <col min="2821" max="2821" width="24.75" style="153" customWidth="1"/>
    <col min="2822" max="3072" width="8.875" style="153"/>
    <col min="3073" max="3073" width="8.5" style="153" customWidth="1"/>
    <col min="3074" max="3074" width="10.875" style="153" customWidth="1"/>
    <col min="3075" max="3075" width="11.125" style="153" customWidth="1"/>
    <col min="3076" max="3076" width="26.875" style="153" customWidth="1"/>
    <col min="3077" max="3077" width="24.75" style="153" customWidth="1"/>
    <col min="3078" max="3328" width="8.875" style="153"/>
    <col min="3329" max="3329" width="8.5" style="153" customWidth="1"/>
    <col min="3330" max="3330" width="10.875" style="153" customWidth="1"/>
    <col min="3331" max="3331" width="11.125" style="153" customWidth="1"/>
    <col min="3332" max="3332" width="26.875" style="153" customWidth="1"/>
    <col min="3333" max="3333" width="24.75" style="153" customWidth="1"/>
    <col min="3334" max="3584" width="8.875" style="153"/>
    <col min="3585" max="3585" width="8.5" style="153" customWidth="1"/>
    <col min="3586" max="3586" width="10.875" style="153" customWidth="1"/>
    <col min="3587" max="3587" width="11.125" style="153" customWidth="1"/>
    <col min="3588" max="3588" width="26.875" style="153" customWidth="1"/>
    <col min="3589" max="3589" width="24.75" style="153" customWidth="1"/>
    <col min="3590" max="3840" width="8.875" style="153"/>
    <col min="3841" max="3841" width="8.5" style="153" customWidth="1"/>
    <col min="3842" max="3842" width="10.875" style="153" customWidth="1"/>
    <col min="3843" max="3843" width="11.125" style="153" customWidth="1"/>
    <col min="3844" max="3844" width="26.875" style="153" customWidth="1"/>
    <col min="3845" max="3845" width="24.75" style="153" customWidth="1"/>
    <col min="3846" max="4096" width="8.875" style="153"/>
    <col min="4097" max="4097" width="8.5" style="153" customWidth="1"/>
    <col min="4098" max="4098" width="10.875" style="153" customWidth="1"/>
    <col min="4099" max="4099" width="11.125" style="153" customWidth="1"/>
    <col min="4100" max="4100" width="26.875" style="153" customWidth="1"/>
    <col min="4101" max="4101" width="24.75" style="153" customWidth="1"/>
    <col min="4102" max="4352" width="8.875" style="153"/>
    <col min="4353" max="4353" width="8.5" style="153" customWidth="1"/>
    <col min="4354" max="4354" width="10.875" style="153" customWidth="1"/>
    <col min="4355" max="4355" width="11.125" style="153" customWidth="1"/>
    <col min="4356" max="4356" width="26.875" style="153" customWidth="1"/>
    <col min="4357" max="4357" width="24.75" style="153" customWidth="1"/>
    <col min="4358" max="4608" width="8.875" style="153"/>
    <col min="4609" max="4609" width="8.5" style="153" customWidth="1"/>
    <col min="4610" max="4610" width="10.875" style="153" customWidth="1"/>
    <col min="4611" max="4611" width="11.125" style="153" customWidth="1"/>
    <col min="4612" max="4612" width="26.875" style="153" customWidth="1"/>
    <col min="4613" max="4613" width="24.75" style="153" customWidth="1"/>
    <col min="4614" max="4864" width="8.875" style="153"/>
    <col min="4865" max="4865" width="8.5" style="153" customWidth="1"/>
    <col min="4866" max="4866" width="10.875" style="153" customWidth="1"/>
    <col min="4867" max="4867" width="11.125" style="153" customWidth="1"/>
    <col min="4868" max="4868" width="26.875" style="153" customWidth="1"/>
    <col min="4869" max="4869" width="24.75" style="153" customWidth="1"/>
    <col min="4870" max="5120" width="8.875" style="153"/>
    <col min="5121" max="5121" width="8.5" style="153" customWidth="1"/>
    <col min="5122" max="5122" width="10.875" style="153" customWidth="1"/>
    <col min="5123" max="5123" width="11.125" style="153" customWidth="1"/>
    <col min="5124" max="5124" width="26.875" style="153" customWidth="1"/>
    <col min="5125" max="5125" width="24.75" style="153" customWidth="1"/>
    <col min="5126" max="5376" width="8.875" style="153"/>
    <col min="5377" max="5377" width="8.5" style="153" customWidth="1"/>
    <col min="5378" max="5378" width="10.875" style="153" customWidth="1"/>
    <col min="5379" max="5379" width="11.125" style="153" customWidth="1"/>
    <col min="5380" max="5380" width="26.875" style="153" customWidth="1"/>
    <col min="5381" max="5381" width="24.75" style="153" customWidth="1"/>
    <col min="5382" max="5632" width="8.875" style="153"/>
    <col min="5633" max="5633" width="8.5" style="153" customWidth="1"/>
    <col min="5634" max="5634" width="10.875" style="153" customWidth="1"/>
    <col min="5635" max="5635" width="11.125" style="153" customWidth="1"/>
    <col min="5636" max="5636" width="26.875" style="153" customWidth="1"/>
    <col min="5637" max="5637" width="24.75" style="153" customWidth="1"/>
    <col min="5638" max="5888" width="8.875" style="153"/>
    <col min="5889" max="5889" width="8.5" style="153" customWidth="1"/>
    <col min="5890" max="5890" width="10.875" style="153" customWidth="1"/>
    <col min="5891" max="5891" width="11.125" style="153" customWidth="1"/>
    <col min="5892" max="5892" width="26.875" style="153" customWidth="1"/>
    <col min="5893" max="5893" width="24.75" style="153" customWidth="1"/>
    <col min="5894" max="6144" width="8.875" style="153"/>
    <col min="6145" max="6145" width="8.5" style="153" customWidth="1"/>
    <col min="6146" max="6146" width="10.875" style="153" customWidth="1"/>
    <col min="6147" max="6147" width="11.125" style="153" customWidth="1"/>
    <col min="6148" max="6148" width="26.875" style="153" customWidth="1"/>
    <col min="6149" max="6149" width="24.75" style="153" customWidth="1"/>
    <col min="6150" max="6400" width="8.875" style="153"/>
    <col min="6401" max="6401" width="8.5" style="153" customWidth="1"/>
    <col min="6402" max="6402" width="10.875" style="153" customWidth="1"/>
    <col min="6403" max="6403" width="11.125" style="153" customWidth="1"/>
    <col min="6404" max="6404" width="26.875" style="153" customWidth="1"/>
    <col min="6405" max="6405" width="24.75" style="153" customWidth="1"/>
    <col min="6406" max="6656" width="8.875" style="153"/>
    <col min="6657" max="6657" width="8.5" style="153" customWidth="1"/>
    <col min="6658" max="6658" width="10.875" style="153" customWidth="1"/>
    <col min="6659" max="6659" width="11.125" style="153" customWidth="1"/>
    <col min="6660" max="6660" width="26.875" style="153" customWidth="1"/>
    <col min="6661" max="6661" width="24.75" style="153" customWidth="1"/>
    <col min="6662" max="6912" width="8.875" style="153"/>
    <col min="6913" max="6913" width="8.5" style="153" customWidth="1"/>
    <col min="6914" max="6914" width="10.875" style="153" customWidth="1"/>
    <col min="6915" max="6915" width="11.125" style="153" customWidth="1"/>
    <col min="6916" max="6916" width="26.875" style="153" customWidth="1"/>
    <col min="6917" max="6917" width="24.75" style="153" customWidth="1"/>
    <col min="6918" max="7168" width="8.875" style="153"/>
    <col min="7169" max="7169" width="8.5" style="153" customWidth="1"/>
    <col min="7170" max="7170" width="10.875" style="153" customWidth="1"/>
    <col min="7171" max="7171" width="11.125" style="153" customWidth="1"/>
    <col min="7172" max="7172" width="26.875" style="153" customWidth="1"/>
    <col min="7173" max="7173" width="24.75" style="153" customWidth="1"/>
    <col min="7174" max="7424" width="8.875" style="153"/>
    <col min="7425" max="7425" width="8.5" style="153" customWidth="1"/>
    <col min="7426" max="7426" width="10.875" style="153" customWidth="1"/>
    <col min="7427" max="7427" width="11.125" style="153" customWidth="1"/>
    <col min="7428" max="7428" width="26.875" style="153" customWidth="1"/>
    <col min="7429" max="7429" width="24.75" style="153" customWidth="1"/>
    <col min="7430" max="7680" width="8.875" style="153"/>
    <col min="7681" max="7681" width="8.5" style="153" customWidth="1"/>
    <col min="7682" max="7682" width="10.875" style="153" customWidth="1"/>
    <col min="7683" max="7683" width="11.125" style="153" customWidth="1"/>
    <col min="7684" max="7684" width="26.875" style="153" customWidth="1"/>
    <col min="7685" max="7685" width="24.75" style="153" customWidth="1"/>
    <col min="7686" max="7936" width="8.875" style="153"/>
    <col min="7937" max="7937" width="8.5" style="153" customWidth="1"/>
    <col min="7938" max="7938" width="10.875" style="153" customWidth="1"/>
    <col min="7939" max="7939" width="11.125" style="153" customWidth="1"/>
    <col min="7940" max="7940" width="26.875" style="153" customWidth="1"/>
    <col min="7941" max="7941" width="24.75" style="153" customWidth="1"/>
    <col min="7942" max="8192" width="8.875" style="153"/>
    <col min="8193" max="8193" width="8.5" style="153" customWidth="1"/>
    <col min="8194" max="8194" width="10.875" style="153" customWidth="1"/>
    <col min="8195" max="8195" width="11.125" style="153" customWidth="1"/>
    <col min="8196" max="8196" width="26.875" style="153" customWidth="1"/>
    <col min="8197" max="8197" width="24.75" style="153" customWidth="1"/>
    <col min="8198" max="8448" width="8.875" style="153"/>
    <col min="8449" max="8449" width="8.5" style="153" customWidth="1"/>
    <col min="8450" max="8450" width="10.875" style="153" customWidth="1"/>
    <col min="8451" max="8451" width="11.125" style="153" customWidth="1"/>
    <col min="8452" max="8452" width="26.875" style="153" customWidth="1"/>
    <col min="8453" max="8453" width="24.75" style="153" customWidth="1"/>
    <col min="8454" max="8704" width="8.875" style="153"/>
    <col min="8705" max="8705" width="8.5" style="153" customWidth="1"/>
    <col min="8706" max="8706" width="10.875" style="153" customWidth="1"/>
    <col min="8707" max="8707" width="11.125" style="153" customWidth="1"/>
    <col min="8708" max="8708" width="26.875" style="153" customWidth="1"/>
    <col min="8709" max="8709" width="24.75" style="153" customWidth="1"/>
    <col min="8710" max="8960" width="8.875" style="153"/>
    <col min="8961" max="8961" width="8.5" style="153" customWidth="1"/>
    <col min="8962" max="8962" width="10.875" style="153" customWidth="1"/>
    <col min="8963" max="8963" width="11.125" style="153" customWidth="1"/>
    <col min="8964" max="8964" width="26.875" style="153" customWidth="1"/>
    <col min="8965" max="8965" width="24.75" style="153" customWidth="1"/>
    <col min="8966" max="9216" width="8.875" style="153"/>
    <col min="9217" max="9217" width="8.5" style="153" customWidth="1"/>
    <col min="9218" max="9218" width="10.875" style="153" customWidth="1"/>
    <col min="9219" max="9219" width="11.125" style="153" customWidth="1"/>
    <col min="9220" max="9220" width="26.875" style="153" customWidth="1"/>
    <col min="9221" max="9221" width="24.75" style="153" customWidth="1"/>
    <col min="9222" max="9472" width="8.875" style="153"/>
    <col min="9473" max="9473" width="8.5" style="153" customWidth="1"/>
    <col min="9474" max="9474" width="10.875" style="153" customWidth="1"/>
    <col min="9475" max="9475" width="11.125" style="153" customWidth="1"/>
    <col min="9476" max="9476" width="26.875" style="153" customWidth="1"/>
    <col min="9477" max="9477" width="24.75" style="153" customWidth="1"/>
    <col min="9478" max="9728" width="8.875" style="153"/>
    <col min="9729" max="9729" width="8.5" style="153" customWidth="1"/>
    <col min="9730" max="9730" width="10.875" style="153" customWidth="1"/>
    <col min="9731" max="9731" width="11.125" style="153" customWidth="1"/>
    <col min="9732" max="9732" width="26.875" style="153" customWidth="1"/>
    <col min="9733" max="9733" width="24.75" style="153" customWidth="1"/>
    <col min="9734" max="9984" width="8.875" style="153"/>
    <col min="9985" max="9985" width="8.5" style="153" customWidth="1"/>
    <col min="9986" max="9986" width="10.875" style="153" customWidth="1"/>
    <col min="9987" max="9987" width="11.125" style="153" customWidth="1"/>
    <col min="9988" max="9988" width="26.875" style="153" customWidth="1"/>
    <col min="9989" max="9989" width="24.75" style="153" customWidth="1"/>
    <col min="9990" max="10240" width="8.875" style="153"/>
    <col min="10241" max="10241" width="8.5" style="153" customWidth="1"/>
    <col min="10242" max="10242" width="10.875" style="153" customWidth="1"/>
    <col min="10243" max="10243" width="11.125" style="153" customWidth="1"/>
    <col min="10244" max="10244" width="26.875" style="153" customWidth="1"/>
    <col min="10245" max="10245" width="24.75" style="153" customWidth="1"/>
    <col min="10246" max="10496" width="8.875" style="153"/>
    <col min="10497" max="10497" width="8.5" style="153" customWidth="1"/>
    <col min="10498" max="10498" width="10.875" style="153" customWidth="1"/>
    <col min="10499" max="10499" width="11.125" style="153" customWidth="1"/>
    <col min="10500" max="10500" width="26.875" style="153" customWidth="1"/>
    <col min="10501" max="10501" width="24.75" style="153" customWidth="1"/>
    <col min="10502" max="10752" width="8.875" style="153"/>
    <col min="10753" max="10753" width="8.5" style="153" customWidth="1"/>
    <col min="10754" max="10754" width="10.875" style="153" customWidth="1"/>
    <col min="10755" max="10755" width="11.125" style="153" customWidth="1"/>
    <col min="10756" max="10756" width="26.875" style="153" customWidth="1"/>
    <col min="10757" max="10757" width="24.75" style="153" customWidth="1"/>
    <col min="10758" max="11008" width="8.875" style="153"/>
    <col min="11009" max="11009" width="8.5" style="153" customWidth="1"/>
    <col min="11010" max="11010" width="10.875" style="153" customWidth="1"/>
    <col min="11011" max="11011" width="11.125" style="153" customWidth="1"/>
    <col min="11012" max="11012" width="26.875" style="153" customWidth="1"/>
    <col min="11013" max="11013" width="24.75" style="153" customWidth="1"/>
    <col min="11014" max="11264" width="8.875" style="153"/>
    <col min="11265" max="11265" width="8.5" style="153" customWidth="1"/>
    <col min="11266" max="11266" width="10.875" style="153" customWidth="1"/>
    <col min="11267" max="11267" width="11.125" style="153" customWidth="1"/>
    <col min="11268" max="11268" width="26.875" style="153" customWidth="1"/>
    <col min="11269" max="11269" width="24.75" style="153" customWidth="1"/>
    <col min="11270" max="11520" width="8.875" style="153"/>
    <col min="11521" max="11521" width="8.5" style="153" customWidth="1"/>
    <col min="11522" max="11522" width="10.875" style="153" customWidth="1"/>
    <col min="11523" max="11523" width="11.125" style="153" customWidth="1"/>
    <col min="11524" max="11524" width="26.875" style="153" customWidth="1"/>
    <col min="11525" max="11525" width="24.75" style="153" customWidth="1"/>
    <col min="11526" max="11776" width="8.875" style="153"/>
    <col min="11777" max="11777" width="8.5" style="153" customWidth="1"/>
    <col min="11778" max="11778" width="10.875" style="153" customWidth="1"/>
    <col min="11779" max="11779" width="11.125" style="153" customWidth="1"/>
    <col min="11780" max="11780" width="26.875" style="153" customWidth="1"/>
    <col min="11781" max="11781" width="24.75" style="153" customWidth="1"/>
    <col min="11782" max="12032" width="8.875" style="153"/>
    <col min="12033" max="12033" width="8.5" style="153" customWidth="1"/>
    <col min="12034" max="12034" width="10.875" style="153" customWidth="1"/>
    <col min="12035" max="12035" width="11.125" style="153" customWidth="1"/>
    <col min="12036" max="12036" width="26.875" style="153" customWidth="1"/>
    <col min="12037" max="12037" width="24.75" style="153" customWidth="1"/>
    <col min="12038" max="12288" width="8.875" style="153"/>
    <col min="12289" max="12289" width="8.5" style="153" customWidth="1"/>
    <col min="12290" max="12290" width="10.875" style="153" customWidth="1"/>
    <col min="12291" max="12291" width="11.125" style="153" customWidth="1"/>
    <col min="12292" max="12292" width="26.875" style="153" customWidth="1"/>
    <col min="12293" max="12293" width="24.75" style="153" customWidth="1"/>
    <col min="12294" max="12544" width="8.875" style="153"/>
    <col min="12545" max="12545" width="8.5" style="153" customWidth="1"/>
    <col min="12546" max="12546" width="10.875" style="153" customWidth="1"/>
    <col min="12547" max="12547" width="11.125" style="153" customWidth="1"/>
    <col min="12548" max="12548" width="26.875" style="153" customWidth="1"/>
    <col min="12549" max="12549" width="24.75" style="153" customWidth="1"/>
    <col min="12550" max="12800" width="8.875" style="153"/>
    <col min="12801" max="12801" width="8.5" style="153" customWidth="1"/>
    <col min="12802" max="12802" width="10.875" style="153" customWidth="1"/>
    <col min="12803" max="12803" width="11.125" style="153" customWidth="1"/>
    <col min="12804" max="12804" width="26.875" style="153" customWidth="1"/>
    <col min="12805" max="12805" width="24.75" style="153" customWidth="1"/>
    <col min="12806" max="13056" width="8.875" style="153"/>
    <col min="13057" max="13057" width="8.5" style="153" customWidth="1"/>
    <col min="13058" max="13058" width="10.875" style="153" customWidth="1"/>
    <col min="13059" max="13059" width="11.125" style="153" customWidth="1"/>
    <col min="13060" max="13060" width="26.875" style="153" customWidth="1"/>
    <col min="13061" max="13061" width="24.75" style="153" customWidth="1"/>
    <col min="13062" max="13312" width="8.875" style="153"/>
    <col min="13313" max="13313" width="8.5" style="153" customWidth="1"/>
    <col min="13314" max="13314" width="10.875" style="153" customWidth="1"/>
    <col min="13315" max="13315" width="11.125" style="153" customWidth="1"/>
    <col min="13316" max="13316" width="26.875" style="153" customWidth="1"/>
    <col min="13317" max="13317" width="24.75" style="153" customWidth="1"/>
    <col min="13318" max="13568" width="8.875" style="153"/>
    <col min="13569" max="13569" width="8.5" style="153" customWidth="1"/>
    <col min="13570" max="13570" width="10.875" style="153" customWidth="1"/>
    <col min="13571" max="13571" width="11.125" style="153" customWidth="1"/>
    <col min="13572" max="13572" width="26.875" style="153" customWidth="1"/>
    <col min="13573" max="13573" width="24.75" style="153" customWidth="1"/>
    <col min="13574" max="13824" width="8.875" style="153"/>
    <col min="13825" max="13825" width="8.5" style="153" customWidth="1"/>
    <col min="13826" max="13826" width="10.875" style="153" customWidth="1"/>
    <col min="13827" max="13827" width="11.125" style="153" customWidth="1"/>
    <col min="13828" max="13828" width="26.875" style="153" customWidth="1"/>
    <col min="13829" max="13829" width="24.75" style="153" customWidth="1"/>
    <col min="13830" max="14080" width="8.875" style="153"/>
    <col min="14081" max="14081" width="8.5" style="153" customWidth="1"/>
    <col min="14082" max="14082" width="10.875" style="153" customWidth="1"/>
    <col min="14083" max="14083" width="11.125" style="153" customWidth="1"/>
    <col min="14084" max="14084" width="26.875" style="153" customWidth="1"/>
    <col min="14085" max="14085" width="24.75" style="153" customWidth="1"/>
    <col min="14086" max="14336" width="8.875" style="153"/>
    <col min="14337" max="14337" width="8.5" style="153" customWidth="1"/>
    <col min="14338" max="14338" width="10.875" style="153" customWidth="1"/>
    <col min="14339" max="14339" width="11.125" style="153" customWidth="1"/>
    <col min="14340" max="14340" width="26.875" style="153" customWidth="1"/>
    <col min="14341" max="14341" width="24.75" style="153" customWidth="1"/>
    <col min="14342" max="14592" width="8.875" style="153"/>
    <col min="14593" max="14593" width="8.5" style="153" customWidth="1"/>
    <col min="14594" max="14594" width="10.875" style="153" customWidth="1"/>
    <col min="14595" max="14595" width="11.125" style="153" customWidth="1"/>
    <col min="14596" max="14596" width="26.875" style="153" customWidth="1"/>
    <col min="14597" max="14597" width="24.75" style="153" customWidth="1"/>
    <col min="14598" max="14848" width="8.875" style="153"/>
    <col min="14849" max="14849" width="8.5" style="153" customWidth="1"/>
    <col min="14850" max="14850" width="10.875" style="153" customWidth="1"/>
    <col min="14851" max="14851" width="11.125" style="153" customWidth="1"/>
    <col min="14852" max="14852" width="26.875" style="153" customWidth="1"/>
    <col min="14853" max="14853" width="24.75" style="153" customWidth="1"/>
    <col min="14854" max="15104" width="8.875" style="153"/>
    <col min="15105" max="15105" width="8.5" style="153" customWidth="1"/>
    <col min="15106" max="15106" width="10.875" style="153" customWidth="1"/>
    <col min="15107" max="15107" width="11.125" style="153" customWidth="1"/>
    <col min="15108" max="15108" width="26.875" style="153" customWidth="1"/>
    <col min="15109" max="15109" width="24.75" style="153" customWidth="1"/>
    <col min="15110" max="15360" width="8.875" style="153"/>
    <col min="15361" max="15361" width="8.5" style="153" customWidth="1"/>
    <col min="15362" max="15362" width="10.875" style="153" customWidth="1"/>
    <col min="15363" max="15363" width="11.125" style="153" customWidth="1"/>
    <col min="15364" max="15364" width="26.875" style="153" customWidth="1"/>
    <col min="15365" max="15365" width="24.75" style="153" customWidth="1"/>
    <col min="15366" max="15616" width="8.875" style="153"/>
    <col min="15617" max="15617" width="8.5" style="153" customWidth="1"/>
    <col min="15618" max="15618" width="10.875" style="153" customWidth="1"/>
    <col min="15619" max="15619" width="11.125" style="153" customWidth="1"/>
    <col min="15620" max="15620" width="26.875" style="153" customWidth="1"/>
    <col min="15621" max="15621" width="24.75" style="153" customWidth="1"/>
    <col min="15622" max="15872" width="8.875" style="153"/>
    <col min="15873" max="15873" width="8.5" style="153" customWidth="1"/>
    <col min="15874" max="15874" width="10.875" style="153" customWidth="1"/>
    <col min="15875" max="15875" width="11.125" style="153" customWidth="1"/>
    <col min="15876" max="15876" width="26.875" style="153" customWidth="1"/>
    <col min="15877" max="15877" width="24.75" style="153" customWidth="1"/>
    <col min="15878" max="16128" width="8.875" style="153"/>
    <col min="16129" max="16129" width="8.5" style="153" customWidth="1"/>
    <col min="16130" max="16130" width="10.875" style="153" customWidth="1"/>
    <col min="16131" max="16131" width="11.125" style="153" customWidth="1"/>
    <col min="16132" max="16132" width="26.875" style="153" customWidth="1"/>
    <col min="16133" max="16133" width="24.75" style="153" customWidth="1"/>
    <col min="16134" max="16384" width="8.875" style="153"/>
  </cols>
  <sheetData>
    <row r="1" ht="32.45" customHeight="1" spans="1:5">
      <c r="A1" s="309" t="s">
        <v>727</v>
      </c>
      <c r="B1" s="309"/>
      <c r="C1" s="309"/>
      <c r="D1" s="309"/>
      <c r="E1" s="309"/>
    </row>
    <row r="2" ht="22.15" customHeight="1" spans="1:5">
      <c r="A2" s="310"/>
      <c r="B2" s="311"/>
      <c r="C2" s="312"/>
      <c r="D2" s="313"/>
      <c r="E2" s="314" t="s">
        <v>85</v>
      </c>
    </row>
    <row r="3" ht="28.9" customHeight="1" spans="1:5">
      <c r="A3" s="315" t="s">
        <v>86</v>
      </c>
      <c r="B3" s="316" t="s">
        <v>87</v>
      </c>
      <c r="C3" s="317"/>
      <c r="D3" s="315" t="s">
        <v>88</v>
      </c>
      <c r="E3" s="318" t="s">
        <v>89</v>
      </c>
    </row>
    <row r="4" ht="28.9" customHeight="1" spans="1:5">
      <c r="A4" s="319"/>
      <c r="B4" s="320" t="s">
        <v>90</v>
      </c>
      <c r="C4" s="321" t="s">
        <v>91</v>
      </c>
      <c r="D4" s="319"/>
      <c r="E4" s="322"/>
    </row>
    <row r="5" ht="28.9" customHeight="1" spans="1:5">
      <c r="A5" s="323" t="s">
        <v>92</v>
      </c>
      <c r="B5" s="324"/>
      <c r="C5" s="324"/>
      <c r="D5" s="325"/>
      <c r="E5" s="326">
        <f>E6+E11+E19+E22+E26</f>
        <v>2141851</v>
      </c>
    </row>
    <row r="6" ht="28.9" customHeight="1" spans="1:5">
      <c r="A6" s="327">
        <v>1</v>
      </c>
      <c r="B6" s="327" t="s">
        <v>127</v>
      </c>
      <c r="C6" s="327"/>
      <c r="D6" s="328" t="s">
        <v>93</v>
      </c>
      <c r="E6" s="329">
        <f>E7+E8+E9+E10</f>
        <v>670841</v>
      </c>
    </row>
    <row r="7" ht="28.9" customHeight="1" spans="1:5">
      <c r="A7" s="327">
        <v>2</v>
      </c>
      <c r="B7" s="327"/>
      <c r="C7" s="327" t="s">
        <v>94</v>
      </c>
      <c r="D7" s="330" t="s">
        <v>95</v>
      </c>
      <c r="E7" s="329">
        <v>336351</v>
      </c>
    </row>
    <row r="8" ht="28.9" customHeight="1" spans="1:5">
      <c r="A8" s="327">
        <v>3</v>
      </c>
      <c r="B8" s="327"/>
      <c r="C8" s="327" t="s">
        <v>96</v>
      </c>
      <c r="D8" s="330" t="s">
        <v>97</v>
      </c>
      <c r="E8" s="329">
        <v>100770</v>
      </c>
    </row>
    <row r="9" ht="28.9" customHeight="1" spans="1:5">
      <c r="A9" s="327">
        <v>4</v>
      </c>
      <c r="B9" s="327"/>
      <c r="C9" s="327" t="s">
        <v>98</v>
      </c>
      <c r="D9" s="330" t="s">
        <v>99</v>
      </c>
      <c r="E9" s="329">
        <v>42973</v>
      </c>
    </row>
    <row r="10" ht="28.9" customHeight="1" spans="1:5">
      <c r="A10" s="327">
        <v>5</v>
      </c>
      <c r="B10" s="327"/>
      <c r="C10" s="327" t="s">
        <v>100</v>
      </c>
      <c r="D10" s="330" t="s">
        <v>101</v>
      </c>
      <c r="E10" s="329">
        <v>190747</v>
      </c>
    </row>
    <row r="11" ht="28.9" customHeight="1" spans="1:5">
      <c r="A11" s="327">
        <v>6</v>
      </c>
      <c r="B11" s="327" t="s">
        <v>128</v>
      </c>
      <c r="C11" s="327"/>
      <c r="D11" s="330" t="s">
        <v>102</v>
      </c>
      <c r="E11" s="329">
        <f>E12+E13+E14+E15+E16+E17+E18</f>
        <v>65965</v>
      </c>
    </row>
    <row r="12" ht="28.9" customHeight="1" spans="1:5">
      <c r="A12" s="327">
        <v>7</v>
      </c>
      <c r="B12" s="327"/>
      <c r="C12" s="327" t="s">
        <v>94</v>
      </c>
      <c r="D12" s="330" t="s">
        <v>103</v>
      </c>
      <c r="E12" s="329">
        <v>36580</v>
      </c>
    </row>
    <row r="13" ht="28.9" customHeight="1" spans="1:5">
      <c r="A13" s="327">
        <v>8</v>
      </c>
      <c r="B13" s="327"/>
      <c r="C13" s="327" t="s">
        <v>96</v>
      </c>
      <c r="D13" s="330" t="s">
        <v>104</v>
      </c>
      <c r="E13" s="329">
        <v>162</v>
      </c>
    </row>
    <row r="14" ht="28.9" customHeight="1" spans="1:5">
      <c r="A14" s="327">
        <v>9</v>
      </c>
      <c r="B14" s="327"/>
      <c r="C14" s="327" t="s">
        <v>98</v>
      </c>
      <c r="D14" s="330" t="s">
        <v>105</v>
      </c>
      <c r="E14" s="329">
        <v>2955</v>
      </c>
    </row>
    <row r="15" ht="28.9" customHeight="1" spans="1:5">
      <c r="A15" s="327">
        <v>10</v>
      </c>
      <c r="B15" s="327"/>
      <c r="C15" s="327" t="s">
        <v>138</v>
      </c>
      <c r="D15" s="331" t="s">
        <v>728</v>
      </c>
      <c r="E15" s="329">
        <v>250</v>
      </c>
    </row>
    <row r="16" ht="28.9" customHeight="1" spans="1:5">
      <c r="A16" s="327">
        <v>11</v>
      </c>
      <c r="B16" s="327"/>
      <c r="C16" s="327" t="s">
        <v>106</v>
      </c>
      <c r="D16" s="330" t="s">
        <v>107</v>
      </c>
      <c r="E16" s="329">
        <v>4312</v>
      </c>
    </row>
    <row r="17" ht="28.9" customHeight="1" spans="1:5">
      <c r="A17" s="327">
        <v>12</v>
      </c>
      <c r="B17" s="327"/>
      <c r="C17" s="327" t="s">
        <v>108</v>
      </c>
      <c r="D17" s="330" t="s">
        <v>109</v>
      </c>
      <c r="E17" s="329">
        <v>356</v>
      </c>
    </row>
    <row r="18" ht="28.9" customHeight="1" spans="1:5">
      <c r="A18" s="327">
        <v>13</v>
      </c>
      <c r="B18" s="327"/>
      <c r="C18" s="327" t="s">
        <v>100</v>
      </c>
      <c r="D18" s="330" t="s">
        <v>110</v>
      </c>
      <c r="E18" s="329">
        <v>21350</v>
      </c>
    </row>
    <row r="19" ht="28.9" customHeight="1" spans="1:5">
      <c r="A19" s="327">
        <v>14</v>
      </c>
      <c r="B19" s="327" t="s">
        <v>144</v>
      </c>
      <c r="C19" s="327"/>
      <c r="D19" s="330" t="s">
        <v>111</v>
      </c>
      <c r="E19" s="329">
        <f>E20+E21</f>
        <v>1136367</v>
      </c>
    </row>
    <row r="20" ht="28.9" customHeight="1" spans="1:5">
      <c r="A20" s="327">
        <v>15</v>
      </c>
      <c r="B20" s="327"/>
      <c r="C20" s="327" t="s">
        <v>94</v>
      </c>
      <c r="D20" s="330" t="s">
        <v>112</v>
      </c>
      <c r="E20" s="329">
        <v>1022736</v>
      </c>
    </row>
    <row r="21" ht="28.9" customHeight="1" spans="1:5">
      <c r="A21" s="327">
        <v>16</v>
      </c>
      <c r="B21" s="327"/>
      <c r="C21" s="327" t="s">
        <v>96</v>
      </c>
      <c r="D21" s="330" t="s">
        <v>113</v>
      </c>
      <c r="E21" s="329">
        <v>113631</v>
      </c>
    </row>
    <row r="22" ht="28.9" customHeight="1" spans="1:5">
      <c r="A22" s="327">
        <v>17</v>
      </c>
      <c r="B22" s="327" t="s">
        <v>153</v>
      </c>
      <c r="C22" s="327"/>
      <c r="D22" s="330" t="s">
        <v>114</v>
      </c>
      <c r="E22" s="329">
        <f>E23+E24+E25</f>
        <v>218678</v>
      </c>
    </row>
    <row r="23" ht="28.9" customHeight="1" spans="1:5">
      <c r="A23" s="327">
        <v>18</v>
      </c>
      <c r="B23" s="327"/>
      <c r="C23" s="327" t="s">
        <v>94</v>
      </c>
      <c r="D23" s="330" t="s">
        <v>115</v>
      </c>
      <c r="E23" s="329">
        <v>62429</v>
      </c>
    </row>
    <row r="24" ht="28.9" customHeight="1" spans="1:5">
      <c r="A24" s="327">
        <v>19</v>
      </c>
      <c r="B24" s="327"/>
      <c r="C24" s="327" t="s">
        <v>116</v>
      </c>
      <c r="D24" s="330" t="s">
        <v>117</v>
      </c>
      <c r="E24" s="329">
        <v>37361</v>
      </c>
    </row>
    <row r="25" ht="28.9" customHeight="1" spans="1:5">
      <c r="A25" s="327">
        <v>20</v>
      </c>
      <c r="B25" s="327"/>
      <c r="C25" s="327" t="s">
        <v>100</v>
      </c>
      <c r="D25" s="330" t="s">
        <v>118</v>
      </c>
      <c r="E25" s="329">
        <v>118888</v>
      </c>
    </row>
    <row r="26" ht="28.15" customHeight="1" spans="1:5">
      <c r="A26" s="327">
        <v>21</v>
      </c>
      <c r="B26" s="327">
        <v>510</v>
      </c>
      <c r="C26" s="332"/>
      <c r="D26" s="332" t="s">
        <v>119</v>
      </c>
      <c r="E26" s="329">
        <v>50000</v>
      </c>
    </row>
    <row r="27" ht="27.6" customHeight="1" spans="1:5">
      <c r="A27" s="327">
        <v>22</v>
      </c>
      <c r="B27" s="332"/>
      <c r="C27" s="327" t="s">
        <v>96</v>
      </c>
      <c r="D27" s="332" t="s">
        <v>120</v>
      </c>
      <c r="E27" s="329">
        <v>50000</v>
      </c>
    </row>
  </sheetData>
  <mergeCells count="6">
    <mergeCell ref="A1:E1"/>
    <mergeCell ref="B3:C3"/>
    <mergeCell ref="A5:D5"/>
    <mergeCell ref="A3:A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1"/>
  <sheetViews>
    <sheetView view="pageBreakPreview" zoomScale="115" zoomScaleNormal="100" zoomScaleSheetLayoutView="115" workbookViewId="0">
      <selection activeCell="D13" sqref="D13"/>
    </sheetView>
  </sheetViews>
  <sheetFormatPr defaultColWidth="9" defaultRowHeight="12.75" outlineLevelCol="7"/>
  <cols>
    <col min="1" max="1" width="8.33333333333333" style="252" customWidth="1"/>
    <col min="2" max="2" width="8.775" style="286" customWidth="1"/>
    <col min="3" max="3" width="8.88333333333333" style="287" customWidth="1"/>
    <col min="4" max="4" width="29.8833333333333" style="288" customWidth="1"/>
    <col min="5" max="5" width="15.6666666666667" style="289" customWidth="1"/>
    <col min="6" max="239" width="8" style="290"/>
    <col min="240" max="240" width="8.33333333333333" style="290" customWidth="1"/>
    <col min="241" max="241" width="8.775" style="290" customWidth="1"/>
    <col min="242" max="242" width="8.88333333333333" style="290" customWidth="1"/>
    <col min="243" max="243" width="36.3333333333333" style="290" customWidth="1"/>
    <col min="244" max="244" width="15.6666666666667" style="290" customWidth="1"/>
    <col min="245" max="495" width="8" style="290"/>
    <col min="496" max="496" width="8.33333333333333" style="290" customWidth="1"/>
    <col min="497" max="497" width="8.775" style="290" customWidth="1"/>
    <col min="498" max="498" width="8.88333333333333" style="290" customWidth="1"/>
    <col min="499" max="499" width="36.3333333333333" style="290" customWidth="1"/>
    <col min="500" max="500" width="15.6666666666667" style="290" customWidth="1"/>
    <col min="501" max="751" width="8" style="290"/>
    <col min="752" max="752" width="8.33333333333333" style="290" customWidth="1"/>
    <col min="753" max="753" width="8.775" style="290" customWidth="1"/>
    <col min="754" max="754" width="8.88333333333333" style="290" customWidth="1"/>
    <col min="755" max="755" width="36.3333333333333" style="290" customWidth="1"/>
    <col min="756" max="756" width="15.6666666666667" style="290" customWidth="1"/>
    <col min="757" max="1007" width="8" style="290"/>
    <col min="1008" max="1008" width="8.33333333333333" style="290" customWidth="1"/>
    <col min="1009" max="1009" width="8.775" style="290" customWidth="1"/>
    <col min="1010" max="1010" width="8.88333333333333" style="290" customWidth="1"/>
    <col min="1011" max="1011" width="36.3333333333333" style="290" customWidth="1"/>
    <col min="1012" max="1012" width="15.6666666666667" style="290" customWidth="1"/>
    <col min="1013" max="1263" width="8.88333333333333" style="290"/>
    <col min="1264" max="1264" width="8.33333333333333" style="290" customWidth="1"/>
    <col min="1265" max="1265" width="8.775" style="290" customWidth="1"/>
    <col min="1266" max="1266" width="8.88333333333333" style="290" customWidth="1"/>
    <col min="1267" max="1267" width="36.3333333333333" style="290" customWidth="1"/>
    <col min="1268" max="1268" width="15.6666666666667" style="290" customWidth="1"/>
    <col min="1269" max="1519" width="8" style="290"/>
    <col min="1520" max="1520" width="8.33333333333333" style="290" customWidth="1"/>
    <col min="1521" max="1521" width="8.775" style="290" customWidth="1"/>
    <col min="1522" max="1522" width="8.88333333333333" style="290" customWidth="1"/>
    <col min="1523" max="1523" width="36.3333333333333" style="290" customWidth="1"/>
    <col min="1524" max="1524" width="15.6666666666667" style="290" customWidth="1"/>
    <col min="1525" max="1775" width="8" style="290"/>
    <col min="1776" max="1776" width="8.33333333333333" style="290" customWidth="1"/>
    <col min="1777" max="1777" width="8.775" style="290" customWidth="1"/>
    <col min="1778" max="1778" width="8.88333333333333" style="290" customWidth="1"/>
    <col min="1779" max="1779" width="36.3333333333333" style="290" customWidth="1"/>
    <col min="1780" max="1780" width="15.6666666666667" style="290" customWidth="1"/>
    <col min="1781" max="2031" width="8" style="290"/>
    <col min="2032" max="2032" width="8.33333333333333" style="290" customWidth="1"/>
    <col min="2033" max="2033" width="8.775" style="290" customWidth="1"/>
    <col min="2034" max="2034" width="8.88333333333333" style="290" customWidth="1"/>
    <col min="2035" max="2035" width="36.3333333333333" style="290" customWidth="1"/>
    <col min="2036" max="2036" width="15.6666666666667" style="290" customWidth="1"/>
    <col min="2037" max="2287" width="8.88333333333333" style="290"/>
    <col min="2288" max="2288" width="8.33333333333333" style="290" customWidth="1"/>
    <col min="2289" max="2289" width="8.775" style="290" customWidth="1"/>
    <col min="2290" max="2290" width="8.88333333333333" style="290" customWidth="1"/>
    <col min="2291" max="2291" width="36.3333333333333" style="290" customWidth="1"/>
    <col min="2292" max="2292" width="15.6666666666667" style="290" customWidth="1"/>
    <col min="2293" max="2543" width="8" style="290"/>
    <col min="2544" max="2544" width="8.33333333333333" style="290" customWidth="1"/>
    <col min="2545" max="2545" width="8.775" style="290" customWidth="1"/>
    <col min="2546" max="2546" width="8.88333333333333" style="290" customWidth="1"/>
    <col min="2547" max="2547" width="36.3333333333333" style="290" customWidth="1"/>
    <col min="2548" max="2548" width="15.6666666666667" style="290" customWidth="1"/>
    <col min="2549" max="2799" width="8" style="290"/>
    <col min="2800" max="2800" width="8.33333333333333" style="290" customWidth="1"/>
    <col min="2801" max="2801" width="8.775" style="290" customWidth="1"/>
    <col min="2802" max="2802" width="8.88333333333333" style="290" customWidth="1"/>
    <col min="2803" max="2803" width="36.3333333333333" style="290" customWidth="1"/>
    <col min="2804" max="2804" width="15.6666666666667" style="290" customWidth="1"/>
    <col min="2805" max="3055" width="8" style="290"/>
    <col min="3056" max="3056" width="8.33333333333333" style="290" customWidth="1"/>
    <col min="3057" max="3057" width="8.775" style="290" customWidth="1"/>
    <col min="3058" max="3058" width="8.88333333333333" style="290" customWidth="1"/>
    <col min="3059" max="3059" width="36.3333333333333" style="290" customWidth="1"/>
    <col min="3060" max="3060" width="15.6666666666667" style="290" customWidth="1"/>
    <col min="3061" max="3311" width="8.88333333333333" style="290"/>
    <col min="3312" max="3312" width="8.33333333333333" style="290" customWidth="1"/>
    <col min="3313" max="3313" width="8.775" style="290" customWidth="1"/>
    <col min="3314" max="3314" width="8.88333333333333" style="290" customWidth="1"/>
    <col min="3315" max="3315" width="36.3333333333333" style="290" customWidth="1"/>
    <col min="3316" max="3316" width="15.6666666666667" style="290" customWidth="1"/>
    <col min="3317" max="3567" width="8" style="290"/>
    <col min="3568" max="3568" width="8.33333333333333" style="290" customWidth="1"/>
    <col min="3569" max="3569" width="8.775" style="290" customWidth="1"/>
    <col min="3570" max="3570" width="8.88333333333333" style="290" customWidth="1"/>
    <col min="3571" max="3571" width="36.3333333333333" style="290" customWidth="1"/>
    <col min="3572" max="3572" width="15.6666666666667" style="290" customWidth="1"/>
    <col min="3573" max="3823" width="8" style="290"/>
    <col min="3824" max="3824" width="8.33333333333333" style="290" customWidth="1"/>
    <col min="3825" max="3825" width="8.775" style="290" customWidth="1"/>
    <col min="3826" max="3826" width="8.88333333333333" style="290" customWidth="1"/>
    <col min="3827" max="3827" width="36.3333333333333" style="290" customWidth="1"/>
    <col min="3828" max="3828" width="15.6666666666667" style="290" customWidth="1"/>
    <col min="3829" max="4079" width="8" style="290"/>
    <col min="4080" max="4080" width="8.33333333333333" style="290" customWidth="1"/>
    <col min="4081" max="4081" width="8.775" style="290" customWidth="1"/>
    <col min="4082" max="4082" width="8.88333333333333" style="290" customWidth="1"/>
    <col min="4083" max="4083" width="36.3333333333333" style="290" customWidth="1"/>
    <col min="4084" max="4084" width="15.6666666666667" style="290" customWidth="1"/>
    <col min="4085" max="4335" width="8.88333333333333" style="290"/>
    <col min="4336" max="4336" width="8.33333333333333" style="290" customWidth="1"/>
    <col min="4337" max="4337" width="8.775" style="290" customWidth="1"/>
    <col min="4338" max="4338" width="8.88333333333333" style="290" customWidth="1"/>
    <col min="4339" max="4339" width="36.3333333333333" style="290" customWidth="1"/>
    <col min="4340" max="4340" width="15.6666666666667" style="290" customWidth="1"/>
    <col min="4341" max="4591" width="8" style="290"/>
    <col min="4592" max="4592" width="8.33333333333333" style="290" customWidth="1"/>
    <col min="4593" max="4593" width="8.775" style="290" customWidth="1"/>
    <col min="4594" max="4594" width="8.88333333333333" style="290" customWidth="1"/>
    <col min="4595" max="4595" width="36.3333333333333" style="290" customWidth="1"/>
    <col min="4596" max="4596" width="15.6666666666667" style="290" customWidth="1"/>
    <col min="4597" max="4847" width="8" style="290"/>
    <col min="4848" max="4848" width="8.33333333333333" style="290" customWidth="1"/>
    <col min="4849" max="4849" width="8.775" style="290" customWidth="1"/>
    <col min="4850" max="4850" width="8.88333333333333" style="290" customWidth="1"/>
    <col min="4851" max="4851" width="36.3333333333333" style="290" customWidth="1"/>
    <col min="4852" max="4852" width="15.6666666666667" style="290" customWidth="1"/>
    <col min="4853" max="5103" width="8" style="290"/>
    <col min="5104" max="5104" width="8.33333333333333" style="290" customWidth="1"/>
    <col min="5105" max="5105" width="8.775" style="290" customWidth="1"/>
    <col min="5106" max="5106" width="8.88333333333333" style="290" customWidth="1"/>
    <col min="5107" max="5107" width="36.3333333333333" style="290" customWidth="1"/>
    <col min="5108" max="5108" width="15.6666666666667" style="290" customWidth="1"/>
    <col min="5109" max="5359" width="8.88333333333333" style="290"/>
    <col min="5360" max="5360" width="8.33333333333333" style="290" customWidth="1"/>
    <col min="5361" max="5361" width="8.775" style="290" customWidth="1"/>
    <col min="5362" max="5362" width="8.88333333333333" style="290" customWidth="1"/>
    <col min="5363" max="5363" width="36.3333333333333" style="290" customWidth="1"/>
    <col min="5364" max="5364" width="15.6666666666667" style="290" customWidth="1"/>
    <col min="5365" max="5615" width="8" style="290"/>
    <col min="5616" max="5616" width="8.33333333333333" style="290" customWidth="1"/>
    <col min="5617" max="5617" width="8.775" style="290" customWidth="1"/>
    <col min="5618" max="5618" width="8.88333333333333" style="290" customWidth="1"/>
    <col min="5619" max="5619" width="36.3333333333333" style="290" customWidth="1"/>
    <col min="5620" max="5620" width="15.6666666666667" style="290" customWidth="1"/>
    <col min="5621" max="5871" width="8" style="290"/>
    <col min="5872" max="5872" width="8.33333333333333" style="290" customWidth="1"/>
    <col min="5873" max="5873" width="8.775" style="290" customWidth="1"/>
    <col min="5874" max="5874" width="8.88333333333333" style="290" customWidth="1"/>
    <col min="5875" max="5875" width="36.3333333333333" style="290" customWidth="1"/>
    <col min="5876" max="5876" width="15.6666666666667" style="290" customWidth="1"/>
    <col min="5877" max="6127" width="8" style="290"/>
    <col min="6128" max="6128" width="8.33333333333333" style="290" customWidth="1"/>
    <col min="6129" max="6129" width="8.775" style="290" customWidth="1"/>
    <col min="6130" max="6130" width="8.88333333333333" style="290" customWidth="1"/>
    <col min="6131" max="6131" width="36.3333333333333" style="290" customWidth="1"/>
    <col min="6132" max="6132" width="15.6666666666667" style="290" customWidth="1"/>
    <col min="6133" max="6383" width="8.88333333333333" style="290"/>
    <col min="6384" max="6384" width="8.33333333333333" style="290" customWidth="1"/>
    <col min="6385" max="6385" width="8.775" style="290" customWidth="1"/>
    <col min="6386" max="6386" width="8.88333333333333" style="290" customWidth="1"/>
    <col min="6387" max="6387" width="36.3333333333333" style="290" customWidth="1"/>
    <col min="6388" max="6388" width="15.6666666666667" style="290" customWidth="1"/>
    <col min="6389" max="6639" width="8" style="290"/>
    <col min="6640" max="6640" width="8.33333333333333" style="290" customWidth="1"/>
    <col min="6641" max="6641" width="8.775" style="290" customWidth="1"/>
    <col min="6642" max="6642" width="8.88333333333333" style="290" customWidth="1"/>
    <col min="6643" max="6643" width="36.3333333333333" style="290" customWidth="1"/>
    <col min="6644" max="6644" width="15.6666666666667" style="290" customWidth="1"/>
    <col min="6645" max="6895" width="8" style="290"/>
    <col min="6896" max="6896" width="8.33333333333333" style="290" customWidth="1"/>
    <col min="6897" max="6897" width="8.775" style="290" customWidth="1"/>
    <col min="6898" max="6898" width="8.88333333333333" style="290" customWidth="1"/>
    <col min="6899" max="6899" width="36.3333333333333" style="290" customWidth="1"/>
    <col min="6900" max="6900" width="15.6666666666667" style="290" customWidth="1"/>
    <col min="6901" max="7151" width="8" style="290"/>
    <col min="7152" max="7152" width="8.33333333333333" style="290" customWidth="1"/>
    <col min="7153" max="7153" width="8.775" style="290" customWidth="1"/>
    <col min="7154" max="7154" width="8.88333333333333" style="290" customWidth="1"/>
    <col min="7155" max="7155" width="36.3333333333333" style="290" customWidth="1"/>
    <col min="7156" max="7156" width="15.6666666666667" style="290" customWidth="1"/>
    <col min="7157" max="7407" width="8.88333333333333" style="290"/>
    <col min="7408" max="7408" width="8.33333333333333" style="290" customWidth="1"/>
    <col min="7409" max="7409" width="8.775" style="290" customWidth="1"/>
    <col min="7410" max="7410" width="8.88333333333333" style="290" customWidth="1"/>
    <col min="7411" max="7411" width="36.3333333333333" style="290" customWidth="1"/>
    <col min="7412" max="7412" width="15.6666666666667" style="290" customWidth="1"/>
    <col min="7413" max="7663" width="8" style="290"/>
    <col min="7664" max="7664" width="8.33333333333333" style="290" customWidth="1"/>
    <col min="7665" max="7665" width="8.775" style="290" customWidth="1"/>
    <col min="7666" max="7666" width="8.88333333333333" style="290" customWidth="1"/>
    <col min="7667" max="7667" width="36.3333333333333" style="290" customWidth="1"/>
    <col min="7668" max="7668" width="15.6666666666667" style="290" customWidth="1"/>
    <col min="7669" max="7919" width="8" style="290"/>
    <col min="7920" max="7920" width="8.33333333333333" style="290" customWidth="1"/>
    <col min="7921" max="7921" width="8.775" style="290" customWidth="1"/>
    <col min="7922" max="7922" width="8.88333333333333" style="290" customWidth="1"/>
    <col min="7923" max="7923" width="36.3333333333333" style="290" customWidth="1"/>
    <col min="7924" max="7924" width="15.6666666666667" style="290" customWidth="1"/>
    <col min="7925" max="8175" width="8" style="290"/>
    <col min="8176" max="8176" width="8.33333333333333" style="290" customWidth="1"/>
    <col min="8177" max="8177" width="8.775" style="290" customWidth="1"/>
    <col min="8178" max="8178" width="8.88333333333333" style="290" customWidth="1"/>
    <col min="8179" max="8179" width="36.3333333333333" style="290" customWidth="1"/>
    <col min="8180" max="8180" width="15.6666666666667" style="290" customWidth="1"/>
    <col min="8181" max="8431" width="8.88333333333333" style="290"/>
    <col min="8432" max="8432" width="8.33333333333333" style="290" customWidth="1"/>
    <col min="8433" max="8433" width="8.775" style="290" customWidth="1"/>
    <col min="8434" max="8434" width="8.88333333333333" style="290" customWidth="1"/>
    <col min="8435" max="8435" width="36.3333333333333" style="290" customWidth="1"/>
    <col min="8436" max="8436" width="15.6666666666667" style="290" customWidth="1"/>
    <col min="8437" max="8687" width="8" style="290"/>
    <col min="8688" max="8688" width="8.33333333333333" style="290" customWidth="1"/>
    <col min="8689" max="8689" width="8.775" style="290" customWidth="1"/>
    <col min="8690" max="8690" width="8.88333333333333" style="290" customWidth="1"/>
    <col min="8691" max="8691" width="36.3333333333333" style="290" customWidth="1"/>
    <col min="8692" max="8692" width="15.6666666666667" style="290" customWidth="1"/>
    <col min="8693" max="8943" width="8" style="290"/>
    <col min="8944" max="8944" width="8.33333333333333" style="290" customWidth="1"/>
    <col min="8945" max="8945" width="8.775" style="290" customWidth="1"/>
    <col min="8946" max="8946" width="8.88333333333333" style="290" customWidth="1"/>
    <col min="8947" max="8947" width="36.3333333333333" style="290" customWidth="1"/>
    <col min="8948" max="8948" width="15.6666666666667" style="290" customWidth="1"/>
    <col min="8949" max="9199" width="8" style="290"/>
    <col min="9200" max="9200" width="8.33333333333333" style="290" customWidth="1"/>
    <col min="9201" max="9201" width="8.775" style="290" customWidth="1"/>
    <col min="9202" max="9202" width="8.88333333333333" style="290" customWidth="1"/>
    <col min="9203" max="9203" width="36.3333333333333" style="290" customWidth="1"/>
    <col min="9204" max="9204" width="15.6666666666667" style="290" customWidth="1"/>
    <col min="9205" max="9455" width="8.88333333333333" style="290"/>
    <col min="9456" max="9456" width="8.33333333333333" style="290" customWidth="1"/>
    <col min="9457" max="9457" width="8.775" style="290" customWidth="1"/>
    <col min="9458" max="9458" width="8.88333333333333" style="290" customWidth="1"/>
    <col min="9459" max="9459" width="36.3333333333333" style="290" customWidth="1"/>
    <col min="9460" max="9460" width="15.6666666666667" style="290" customWidth="1"/>
    <col min="9461" max="9711" width="8" style="290"/>
    <col min="9712" max="9712" width="8.33333333333333" style="290" customWidth="1"/>
    <col min="9713" max="9713" width="8.775" style="290" customWidth="1"/>
    <col min="9714" max="9714" width="8.88333333333333" style="290" customWidth="1"/>
    <col min="9715" max="9715" width="36.3333333333333" style="290" customWidth="1"/>
    <col min="9716" max="9716" width="15.6666666666667" style="290" customWidth="1"/>
    <col min="9717" max="9967" width="8" style="290"/>
    <col min="9968" max="9968" width="8.33333333333333" style="290" customWidth="1"/>
    <col min="9969" max="9969" width="8.775" style="290" customWidth="1"/>
    <col min="9970" max="9970" width="8.88333333333333" style="290" customWidth="1"/>
    <col min="9971" max="9971" width="36.3333333333333" style="290" customWidth="1"/>
    <col min="9972" max="9972" width="15.6666666666667" style="290" customWidth="1"/>
    <col min="9973" max="10223" width="8" style="290"/>
    <col min="10224" max="10224" width="8.33333333333333" style="290" customWidth="1"/>
    <col min="10225" max="10225" width="8.775" style="290" customWidth="1"/>
    <col min="10226" max="10226" width="8.88333333333333" style="290" customWidth="1"/>
    <col min="10227" max="10227" width="36.3333333333333" style="290" customWidth="1"/>
    <col min="10228" max="10228" width="15.6666666666667" style="290" customWidth="1"/>
    <col min="10229" max="10479" width="8.88333333333333" style="290"/>
    <col min="10480" max="10480" width="8.33333333333333" style="290" customWidth="1"/>
    <col min="10481" max="10481" width="8.775" style="290" customWidth="1"/>
    <col min="10482" max="10482" width="8.88333333333333" style="290" customWidth="1"/>
    <col min="10483" max="10483" width="36.3333333333333" style="290" customWidth="1"/>
    <col min="10484" max="10484" width="15.6666666666667" style="290" customWidth="1"/>
    <col min="10485" max="10735" width="8" style="290"/>
    <col min="10736" max="10736" width="8.33333333333333" style="290" customWidth="1"/>
    <col min="10737" max="10737" width="8.775" style="290" customWidth="1"/>
    <col min="10738" max="10738" width="8.88333333333333" style="290" customWidth="1"/>
    <col min="10739" max="10739" width="36.3333333333333" style="290" customWidth="1"/>
    <col min="10740" max="10740" width="15.6666666666667" style="290" customWidth="1"/>
    <col min="10741" max="10991" width="8" style="290"/>
    <col min="10992" max="10992" width="8.33333333333333" style="290" customWidth="1"/>
    <col min="10993" max="10993" width="8.775" style="290" customWidth="1"/>
    <col min="10994" max="10994" width="8.88333333333333" style="290" customWidth="1"/>
    <col min="10995" max="10995" width="36.3333333333333" style="290" customWidth="1"/>
    <col min="10996" max="10996" width="15.6666666666667" style="290" customWidth="1"/>
    <col min="10997" max="11247" width="8" style="290"/>
    <col min="11248" max="11248" width="8.33333333333333" style="290" customWidth="1"/>
    <col min="11249" max="11249" width="8.775" style="290" customWidth="1"/>
    <col min="11250" max="11250" width="8.88333333333333" style="290" customWidth="1"/>
    <col min="11251" max="11251" width="36.3333333333333" style="290" customWidth="1"/>
    <col min="11252" max="11252" width="15.6666666666667" style="290" customWidth="1"/>
    <col min="11253" max="11503" width="8.88333333333333" style="290"/>
    <col min="11504" max="11504" width="8.33333333333333" style="290" customWidth="1"/>
    <col min="11505" max="11505" width="8.775" style="290" customWidth="1"/>
    <col min="11506" max="11506" width="8.88333333333333" style="290" customWidth="1"/>
    <col min="11507" max="11507" width="36.3333333333333" style="290" customWidth="1"/>
    <col min="11508" max="11508" width="15.6666666666667" style="290" customWidth="1"/>
    <col min="11509" max="11759" width="8" style="290"/>
    <col min="11760" max="11760" width="8.33333333333333" style="290" customWidth="1"/>
    <col min="11761" max="11761" width="8.775" style="290" customWidth="1"/>
    <col min="11762" max="11762" width="8.88333333333333" style="290" customWidth="1"/>
    <col min="11763" max="11763" width="36.3333333333333" style="290" customWidth="1"/>
    <col min="11764" max="11764" width="15.6666666666667" style="290" customWidth="1"/>
    <col min="11765" max="12015" width="8" style="290"/>
    <col min="12016" max="12016" width="8.33333333333333" style="290" customWidth="1"/>
    <col min="12017" max="12017" width="8.775" style="290" customWidth="1"/>
    <col min="12018" max="12018" width="8.88333333333333" style="290" customWidth="1"/>
    <col min="12019" max="12019" width="36.3333333333333" style="290" customWidth="1"/>
    <col min="12020" max="12020" width="15.6666666666667" style="290" customWidth="1"/>
    <col min="12021" max="12271" width="8" style="290"/>
    <col min="12272" max="12272" width="8.33333333333333" style="290" customWidth="1"/>
    <col min="12273" max="12273" width="8.775" style="290" customWidth="1"/>
    <col min="12274" max="12274" width="8.88333333333333" style="290" customWidth="1"/>
    <col min="12275" max="12275" width="36.3333333333333" style="290" customWidth="1"/>
    <col min="12276" max="12276" width="15.6666666666667" style="290" customWidth="1"/>
    <col min="12277" max="12527" width="8.88333333333333" style="290"/>
    <col min="12528" max="12528" width="8.33333333333333" style="290" customWidth="1"/>
    <col min="12529" max="12529" width="8.775" style="290" customWidth="1"/>
    <col min="12530" max="12530" width="8.88333333333333" style="290" customWidth="1"/>
    <col min="12531" max="12531" width="36.3333333333333" style="290" customWidth="1"/>
    <col min="12532" max="12532" width="15.6666666666667" style="290" customWidth="1"/>
    <col min="12533" max="12783" width="8" style="290"/>
    <col min="12784" max="12784" width="8.33333333333333" style="290" customWidth="1"/>
    <col min="12785" max="12785" width="8.775" style="290" customWidth="1"/>
    <col min="12786" max="12786" width="8.88333333333333" style="290" customWidth="1"/>
    <col min="12787" max="12787" width="36.3333333333333" style="290" customWidth="1"/>
    <col min="12788" max="12788" width="15.6666666666667" style="290" customWidth="1"/>
    <col min="12789" max="13039" width="8" style="290"/>
    <col min="13040" max="13040" width="8.33333333333333" style="290" customWidth="1"/>
    <col min="13041" max="13041" width="8.775" style="290" customWidth="1"/>
    <col min="13042" max="13042" width="8.88333333333333" style="290" customWidth="1"/>
    <col min="13043" max="13043" width="36.3333333333333" style="290" customWidth="1"/>
    <col min="13044" max="13044" width="15.6666666666667" style="290" customWidth="1"/>
    <col min="13045" max="13295" width="8" style="290"/>
    <col min="13296" max="13296" width="8.33333333333333" style="290" customWidth="1"/>
    <col min="13297" max="13297" width="8.775" style="290" customWidth="1"/>
    <col min="13298" max="13298" width="8.88333333333333" style="290" customWidth="1"/>
    <col min="13299" max="13299" width="36.3333333333333" style="290" customWidth="1"/>
    <col min="13300" max="13300" width="15.6666666666667" style="290" customWidth="1"/>
    <col min="13301" max="13551" width="8.88333333333333" style="290"/>
    <col min="13552" max="13552" width="8.33333333333333" style="290" customWidth="1"/>
    <col min="13553" max="13553" width="8.775" style="290" customWidth="1"/>
    <col min="13554" max="13554" width="8.88333333333333" style="290" customWidth="1"/>
    <col min="13555" max="13555" width="36.3333333333333" style="290" customWidth="1"/>
    <col min="13556" max="13556" width="15.6666666666667" style="290" customWidth="1"/>
    <col min="13557" max="13807" width="8" style="290"/>
    <col min="13808" max="13808" width="8.33333333333333" style="290" customWidth="1"/>
    <col min="13809" max="13809" width="8.775" style="290" customWidth="1"/>
    <col min="13810" max="13810" width="8.88333333333333" style="290" customWidth="1"/>
    <col min="13811" max="13811" width="36.3333333333333" style="290" customWidth="1"/>
    <col min="13812" max="13812" width="15.6666666666667" style="290" customWidth="1"/>
    <col min="13813" max="14063" width="8" style="290"/>
    <col min="14064" max="14064" width="8.33333333333333" style="290" customWidth="1"/>
    <col min="14065" max="14065" width="8.775" style="290" customWidth="1"/>
    <col min="14066" max="14066" width="8.88333333333333" style="290" customWidth="1"/>
    <col min="14067" max="14067" width="36.3333333333333" style="290" customWidth="1"/>
    <col min="14068" max="14068" width="15.6666666666667" style="290" customWidth="1"/>
    <col min="14069" max="14319" width="8" style="290"/>
    <col min="14320" max="14320" width="8.33333333333333" style="290" customWidth="1"/>
    <col min="14321" max="14321" width="8.775" style="290" customWidth="1"/>
    <col min="14322" max="14322" width="8.88333333333333" style="290" customWidth="1"/>
    <col min="14323" max="14323" width="36.3333333333333" style="290" customWidth="1"/>
    <col min="14324" max="14324" width="15.6666666666667" style="290" customWidth="1"/>
    <col min="14325" max="14575" width="8.88333333333333" style="290"/>
    <col min="14576" max="14576" width="8.33333333333333" style="290" customWidth="1"/>
    <col min="14577" max="14577" width="8.775" style="290" customWidth="1"/>
    <col min="14578" max="14578" width="8.88333333333333" style="290" customWidth="1"/>
    <col min="14579" max="14579" width="36.3333333333333" style="290" customWidth="1"/>
    <col min="14580" max="14580" width="15.6666666666667" style="290" customWidth="1"/>
    <col min="14581" max="14831" width="8" style="290"/>
    <col min="14832" max="14832" width="8.33333333333333" style="290" customWidth="1"/>
    <col min="14833" max="14833" width="8.775" style="290" customWidth="1"/>
    <col min="14834" max="14834" width="8.88333333333333" style="290" customWidth="1"/>
    <col min="14835" max="14835" width="36.3333333333333" style="290" customWidth="1"/>
    <col min="14836" max="14836" width="15.6666666666667" style="290" customWidth="1"/>
    <col min="14837" max="15087" width="8" style="290"/>
    <col min="15088" max="15088" width="8.33333333333333" style="290" customWidth="1"/>
    <col min="15089" max="15089" width="8.775" style="290" customWidth="1"/>
    <col min="15090" max="15090" width="8.88333333333333" style="290" customWidth="1"/>
    <col min="15091" max="15091" width="36.3333333333333" style="290" customWidth="1"/>
    <col min="15092" max="15092" width="15.6666666666667" style="290" customWidth="1"/>
    <col min="15093" max="15343" width="8" style="290"/>
    <col min="15344" max="15344" width="8.33333333333333" style="290" customWidth="1"/>
    <col min="15345" max="15345" width="8.775" style="290" customWidth="1"/>
    <col min="15346" max="15346" width="8.88333333333333" style="290" customWidth="1"/>
    <col min="15347" max="15347" width="36.3333333333333" style="290" customWidth="1"/>
    <col min="15348" max="15348" width="15.6666666666667" style="290" customWidth="1"/>
    <col min="15349" max="15599" width="8.88333333333333" style="290"/>
    <col min="15600" max="15600" width="8.33333333333333" style="290" customWidth="1"/>
    <col min="15601" max="15601" width="8.775" style="290" customWidth="1"/>
    <col min="15602" max="15602" width="8.88333333333333" style="290" customWidth="1"/>
    <col min="15603" max="15603" width="36.3333333333333" style="290" customWidth="1"/>
    <col min="15604" max="15604" width="15.6666666666667" style="290" customWidth="1"/>
    <col min="15605" max="15855" width="8" style="290"/>
    <col min="15856" max="15856" width="8.33333333333333" style="290" customWidth="1"/>
    <col min="15857" max="15857" width="8.775" style="290" customWidth="1"/>
    <col min="15858" max="15858" width="8.88333333333333" style="290" customWidth="1"/>
    <col min="15859" max="15859" width="36.3333333333333" style="290" customWidth="1"/>
    <col min="15860" max="15860" width="15.6666666666667" style="290" customWidth="1"/>
    <col min="15861" max="16111" width="8" style="290"/>
    <col min="16112" max="16112" width="8.33333333333333" style="290" customWidth="1"/>
    <col min="16113" max="16113" width="8.775" style="290" customWidth="1"/>
    <col min="16114" max="16114" width="8.88333333333333" style="290" customWidth="1"/>
    <col min="16115" max="16115" width="36.3333333333333" style="290" customWidth="1"/>
    <col min="16116" max="16116" width="15.6666666666667" style="290" customWidth="1"/>
    <col min="16117" max="16384" width="8.88333333333333" style="290"/>
  </cols>
  <sheetData>
    <row r="1" ht="43.2" customHeight="1" spans="1:5">
      <c r="A1" s="291" t="s">
        <v>729</v>
      </c>
      <c r="B1" s="291"/>
      <c r="C1" s="291"/>
      <c r="D1" s="291"/>
      <c r="E1" s="291"/>
    </row>
    <row r="2" ht="16.5" customHeight="1" spans="5:5">
      <c r="E2" s="292" t="s">
        <v>85</v>
      </c>
    </row>
    <row r="3" ht="24" customHeight="1" spans="1:5">
      <c r="A3" s="293" t="s">
        <v>122</v>
      </c>
      <c r="B3" s="294" t="s">
        <v>123</v>
      </c>
      <c r="C3" s="295"/>
      <c r="D3" s="296" t="s">
        <v>88</v>
      </c>
      <c r="E3" s="297" t="s">
        <v>124</v>
      </c>
    </row>
    <row r="4" ht="24" customHeight="1" spans="1:5">
      <c r="A4" s="298"/>
      <c r="B4" s="260" t="s">
        <v>125</v>
      </c>
      <c r="C4" s="299" t="s">
        <v>126</v>
      </c>
      <c r="D4" s="300"/>
      <c r="E4" s="301"/>
    </row>
    <row r="5" ht="18.75" customHeight="1" spans="1:5">
      <c r="A5" s="139" t="s">
        <v>92</v>
      </c>
      <c r="B5" s="140"/>
      <c r="C5" s="140"/>
      <c r="D5" s="141"/>
      <c r="E5" s="302">
        <f>E6+E11+E22+E28+E30+E33+E35+E37+E39+E43+E45</f>
        <v>5551000</v>
      </c>
    </row>
    <row r="6" ht="18.75" customHeight="1" spans="1:5">
      <c r="A6" s="121">
        <v>1</v>
      </c>
      <c r="B6" s="125" t="s">
        <v>127</v>
      </c>
      <c r="C6" s="125"/>
      <c r="D6" s="122" t="s">
        <v>93</v>
      </c>
      <c r="E6" s="123">
        <f>E7+E8+E9+E10</f>
        <v>769552</v>
      </c>
    </row>
    <row r="7" ht="18.75" customHeight="1" spans="1:5">
      <c r="A7" s="121">
        <v>2</v>
      </c>
      <c r="B7" s="125"/>
      <c r="C7" s="125" t="s">
        <v>94</v>
      </c>
      <c r="D7" s="122" t="s">
        <v>95</v>
      </c>
      <c r="E7" s="123">
        <v>336351</v>
      </c>
    </row>
    <row r="8" ht="18.75" customHeight="1" spans="1:5">
      <c r="A8" s="121">
        <v>3</v>
      </c>
      <c r="B8" s="125"/>
      <c r="C8" s="125" t="s">
        <v>96</v>
      </c>
      <c r="D8" s="122" t="s">
        <v>97</v>
      </c>
      <c r="E8" s="123">
        <v>100770</v>
      </c>
    </row>
    <row r="9" ht="18.75" customHeight="1" spans="1:5">
      <c r="A9" s="121">
        <v>4</v>
      </c>
      <c r="B9" s="125"/>
      <c r="C9" s="125" t="s">
        <v>98</v>
      </c>
      <c r="D9" s="122" t="s">
        <v>99</v>
      </c>
      <c r="E9" s="123">
        <v>42974</v>
      </c>
    </row>
    <row r="10" ht="18.75" customHeight="1" spans="1:7">
      <c r="A10" s="121">
        <v>5</v>
      </c>
      <c r="B10" s="125"/>
      <c r="C10" s="125" t="s">
        <v>100</v>
      </c>
      <c r="D10" s="122" t="s">
        <v>101</v>
      </c>
      <c r="E10" s="123">
        <v>289457</v>
      </c>
      <c r="F10" s="303"/>
      <c r="G10" s="289"/>
    </row>
    <row r="11" ht="18.75" customHeight="1" spans="1:6">
      <c r="A11" s="121">
        <v>6</v>
      </c>
      <c r="B11" s="125" t="s">
        <v>128</v>
      </c>
      <c r="C11" s="125" t="s">
        <v>158</v>
      </c>
      <c r="D11" s="122" t="s">
        <v>102</v>
      </c>
      <c r="E11" s="123">
        <f>E12+E13+E14+E15+E16+E17+E18+E19+E20+E21</f>
        <v>2411386</v>
      </c>
      <c r="F11" s="289"/>
    </row>
    <row r="12" ht="18.75" customHeight="1" spans="1:6">
      <c r="A12" s="121">
        <v>7</v>
      </c>
      <c r="B12" s="125"/>
      <c r="C12" s="125" t="s">
        <v>94</v>
      </c>
      <c r="D12" s="122" t="s">
        <v>103</v>
      </c>
      <c r="E12" s="123">
        <v>74262</v>
      </c>
      <c r="F12" s="289"/>
    </row>
    <row r="13" ht="18.75" customHeight="1" spans="1:5">
      <c r="A13" s="121">
        <v>8</v>
      </c>
      <c r="B13" s="125"/>
      <c r="C13" s="125" t="s">
        <v>96</v>
      </c>
      <c r="D13" s="122" t="s">
        <v>104</v>
      </c>
      <c r="E13" s="123">
        <v>957</v>
      </c>
    </row>
    <row r="14" ht="18.75" customHeight="1" spans="1:5">
      <c r="A14" s="121">
        <v>9</v>
      </c>
      <c r="B14" s="125"/>
      <c r="C14" s="125" t="s">
        <v>98</v>
      </c>
      <c r="D14" s="122" t="s">
        <v>105</v>
      </c>
      <c r="E14" s="123">
        <v>4063</v>
      </c>
    </row>
    <row r="15" ht="18.75" customHeight="1" spans="1:5">
      <c r="A15" s="121">
        <v>10</v>
      </c>
      <c r="B15" s="125"/>
      <c r="C15" s="125" t="s">
        <v>129</v>
      </c>
      <c r="D15" s="304" t="s">
        <v>130</v>
      </c>
      <c r="E15" s="123">
        <v>829</v>
      </c>
    </row>
    <row r="16" ht="18.75" customHeight="1" spans="1:5">
      <c r="A16" s="121">
        <v>11</v>
      </c>
      <c r="B16" s="125"/>
      <c r="C16" s="125" t="s">
        <v>116</v>
      </c>
      <c r="D16" s="122" t="s">
        <v>131</v>
      </c>
      <c r="E16" s="123">
        <v>67623</v>
      </c>
    </row>
    <row r="17" ht="18.75" customHeight="1" spans="1:5">
      <c r="A17" s="121">
        <v>12</v>
      </c>
      <c r="B17" s="125"/>
      <c r="C17" s="125" t="s">
        <v>138</v>
      </c>
      <c r="D17" s="122" t="s">
        <v>728</v>
      </c>
      <c r="E17" s="123">
        <v>250</v>
      </c>
    </row>
    <row r="18" ht="18.75" customHeight="1" spans="1:8">
      <c r="A18" s="121">
        <v>13</v>
      </c>
      <c r="B18" s="125"/>
      <c r="C18" s="125" t="s">
        <v>132</v>
      </c>
      <c r="D18" s="122" t="s">
        <v>133</v>
      </c>
      <c r="E18" s="123">
        <v>800</v>
      </c>
      <c r="H18" s="289"/>
    </row>
    <row r="19" ht="18.75" customHeight="1" spans="1:5">
      <c r="A19" s="121">
        <v>14</v>
      </c>
      <c r="B19" s="125"/>
      <c r="C19" s="125" t="s">
        <v>106</v>
      </c>
      <c r="D19" s="122" t="s">
        <v>107</v>
      </c>
      <c r="E19" s="123">
        <v>4312</v>
      </c>
    </row>
    <row r="20" ht="18.75" customHeight="1" spans="1:5">
      <c r="A20" s="121">
        <v>15</v>
      </c>
      <c r="B20" s="125"/>
      <c r="C20" s="125" t="s">
        <v>108</v>
      </c>
      <c r="D20" s="122" t="s">
        <v>109</v>
      </c>
      <c r="E20" s="123">
        <v>9977</v>
      </c>
    </row>
    <row r="21" ht="18.75" customHeight="1" spans="1:7">
      <c r="A21" s="121">
        <v>16</v>
      </c>
      <c r="B21" s="125"/>
      <c r="C21" s="125" t="s">
        <v>100</v>
      </c>
      <c r="D21" s="122" t="s">
        <v>110</v>
      </c>
      <c r="E21" s="123">
        <v>2248313</v>
      </c>
      <c r="F21" s="303"/>
      <c r="G21" s="289"/>
    </row>
    <row r="22" ht="18.75" customHeight="1" spans="1:7">
      <c r="A22" s="121">
        <v>17</v>
      </c>
      <c r="B22" s="125" t="s">
        <v>134</v>
      </c>
      <c r="C22" s="125" t="s">
        <v>158</v>
      </c>
      <c r="D22" s="122" t="s">
        <v>135</v>
      </c>
      <c r="E22" s="123">
        <f>E23+E24+E25+E26+E27</f>
        <v>29759</v>
      </c>
      <c r="G22" s="289"/>
    </row>
    <row r="23" ht="18.75" customHeight="1" spans="1:5">
      <c r="A23" s="121">
        <v>18</v>
      </c>
      <c r="B23" s="125"/>
      <c r="C23" s="125" t="s">
        <v>96</v>
      </c>
      <c r="D23" s="122" t="s">
        <v>136</v>
      </c>
      <c r="E23" s="123">
        <v>1378</v>
      </c>
    </row>
    <row r="24" ht="18.75" customHeight="1" spans="1:5">
      <c r="A24" s="121">
        <v>19</v>
      </c>
      <c r="B24" s="125"/>
      <c r="C24" s="125" t="s">
        <v>98</v>
      </c>
      <c r="D24" s="122" t="s">
        <v>137</v>
      </c>
      <c r="E24" s="123">
        <v>2793</v>
      </c>
    </row>
    <row r="25" ht="18.75" customHeight="1" spans="1:5">
      <c r="A25" s="121">
        <v>20</v>
      </c>
      <c r="B25" s="125"/>
      <c r="C25" s="125" t="s">
        <v>138</v>
      </c>
      <c r="D25" s="122" t="s">
        <v>139</v>
      </c>
      <c r="E25" s="123">
        <v>9690</v>
      </c>
    </row>
    <row r="26" ht="18.75" customHeight="1" spans="1:5">
      <c r="A26" s="121">
        <v>21</v>
      </c>
      <c r="B26" s="125"/>
      <c r="C26" s="125" t="s">
        <v>132</v>
      </c>
      <c r="D26" s="122" t="s">
        <v>140</v>
      </c>
      <c r="E26" s="123">
        <v>12565</v>
      </c>
    </row>
    <row r="27" ht="18.75" customHeight="1" spans="1:7">
      <c r="A27" s="121">
        <v>22</v>
      </c>
      <c r="B27" s="125"/>
      <c r="C27" s="125" t="s">
        <v>100</v>
      </c>
      <c r="D27" s="122" t="s">
        <v>141</v>
      </c>
      <c r="E27" s="123">
        <v>3333</v>
      </c>
      <c r="G27" s="289"/>
    </row>
    <row r="28" ht="18.75" customHeight="1" spans="1:5">
      <c r="A28" s="121">
        <v>23</v>
      </c>
      <c r="B28" s="125" t="s">
        <v>142</v>
      </c>
      <c r="C28" s="125" t="s">
        <v>158</v>
      </c>
      <c r="D28" s="122" t="s">
        <v>143</v>
      </c>
      <c r="E28" s="123">
        <f>E29</f>
        <v>200000</v>
      </c>
    </row>
    <row r="29" ht="18.75" customHeight="1" spans="1:7">
      <c r="A29" s="121">
        <v>24</v>
      </c>
      <c r="B29" s="125"/>
      <c r="C29" s="125" t="s">
        <v>100</v>
      </c>
      <c r="D29" s="122" t="s">
        <v>141</v>
      </c>
      <c r="E29" s="123">
        <v>200000</v>
      </c>
      <c r="F29" s="303"/>
      <c r="G29" s="289"/>
    </row>
    <row r="30" ht="18.75" customHeight="1" spans="1:5">
      <c r="A30" s="121">
        <v>25</v>
      </c>
      <c r="B30" s="125" t="s">
        <v>144</v>
      </c>
      <c r="C30" s="125" t="s">
        <v>158</v>
      </c>
      <c r="D30" s="122" t="s">
        <v>111</v>
      </c>
      <c r="E30" s="123">
        <f>E31+E32</f>
        <v>1619119</v>
      </c>
    </row>
    <row r="31" ht="18.75" customHeight="1" spans="1:5">
      <c r="A31" s="121">
        <v>26</v>
      </c>
      <c r="B31" s="125"/>
      <c r="C31" s="125" t="s">
        <v>94</v>
      </c>
      <c r="D31" s="122" t="s">
        <v>112</v>
      </c>
      <c r="E31" s="123">
        <v>1063197</v>
      </c>
    </row>
    <row r="32" ht="18.75" customHeight="1" spans="1:7">
      <c r="A32" s="121">
        <v>27</v>
      </c>
      <c r="B32" s="125"/>
      <c r="C32" s="125" t="s">
        <v>96</v>
      </c>
      <c r="D32" s="122" t="s">
        <v>113</v>
      </c>
      <c r="E32" s="123">
        <v>555922</v>
      </c>
      <c r="F32" s="303"/>
      <c r="G32" s="289"/>
    </row>
    <row r="33" ht="18.75" customHeight="1" spans="1:5">
      <c r="A33" s="121">
        <v>28</v>
      </c>
      <c r="B33" s="125" t="s">
        <v>145</v>
      </c>
      <c r="C33" s="125" t="s">
        <v>158</v>
      </c>
      <c r="D33" s="122" t="s">
        <v>146</v>
      </c>
      <c r="E33" s="123">
        <f t="shared" ref="E33:E37" si="0">E34</f>
        <v>42689</v>
      </c>
    </row>
    <row r="34" ht="18.75" customHeight="1" spans="1:7">
      <c r="A34" s="121">
        <v>29</v>
      </c>
      <c r="B34" s="125"/>
      <c r="C34" s="125" t="s">
        <v>94</v>
      </c>
      <c r="D34" s="122" t="s">
        <v>147</v>
      </c>
      <c r="E34" s="123">
        <v>42689</v>
      </c>
      <c r="F34" s="303"/>
      <c r="G34" s="289"/>
    </row>
    <row r="35" ht="18.75" customHeight="1" spans="1:5">
      <c r="A35" s="121">
        <v>30</v>
      </c>
      <c r="B35" s="125" t="s">
        <v>148</v>
      </c>
      <c r="C35" s="125" t="s">
        <v>158</v>
      </c>
      <c r="D35" s="122" t="s">
        <v>149</v>
      </c>
      <c r="E35" s="123">
        <f t="shared" si="0"/>
        <v>59595</v>
      </c>
    </row>
    <row r="36" ht="18.75" customHeight="1" spans="1:7">
      <c r="A36" s="121">
        <v>31</v>
      </c>
      <c r="B36" s="125"/>
      <c r="C36" s="125" t="s">
        <v>100</v>
      </c>
      <c r="D36" s="122" t="s">
        <v>152</v>
      </c>
      <c r="E36" s="123">
        <v>59595</v>
      </c>
      <c r="F36" s="303"/>
      <c r="G36" s="289"/>
    </row>
    <row r="37" ht="18.75" customHeight="1" spans="1:5">
      <c r="A37" s="121">
        <v>32</v>
      </c>
      <c r="B37" s="125" t="s">
        <v>730</v>
      </c>
      <c r="C37" s="125" t="s">
        <v>158</v>
      </c>
      <c r="D37" s="122" t="s">
        <v>731</v>
      </c>
      <c r="E37" s="123">
        <f t="shared" si="0"/>
        <v>8919</v>
      </c>
    </row>
    <row r="38" ht="18.75" customHeight="1" spans="1:5">
      <c r="A38" s="121">
        <v>33</v>
      </c>
      <c r="B38" s="125"/>
      <c r="C38" s="125" t="s">
        <v>94</v>
      </c>
      <c r="D38" s="122" t="s">
        <v>732</v>
      </c>
      <c r="E38" s="123">
        <v>8919</v>
      </c>
    </row>
    <row r="39" ht="18.75" customHeight="1" spans="1:5">
      <c r="A39" s="121">
        <v>34</v>
      </c>
      <c r="B39" s="125" t="s">
        <v>153</v>
      </c>
      <c r="C39" s="125" t="s">
        <v>158</v>
      </c>
      <c r="D39" s="122" t="s">
        <v>114</v>
      </c>
      <c r="E39" s="123">
        <f>E40+E41+E42</f>
        <v>251397</v>
      </c>
    </row>
    <row r="40" ht="18.75" customHeight="1" spans="1:7">
      <c r="A40" s="121">
        <v>35</v>
      </c>
      <c r="B40" s="125"/>
      <c r="C40" s="125" t="s">
        <v>94</v>
      </c>
      <c r="D40" s="122" t="s">
        <v>115</v>
      </c>
      <c r="E40" s="123">
        <v>62619</v>
      </c>
      <c r="F40" s="303"/>
      <c r="G40" s="289"/>
    </row>
    <row r="41" ht="21" customHeight="1" spans="1:5">
      <c r="A41" s="121">
        <v>36</v>
      </c>
      <c r="B41" s="121"/>
      <c r="C41" s="125" t="s">
        <v>116</v>
      </c>
      <c r="D41" s="122" t="s">
        <v>117</v>
      </c>
      <c r="E41" s="123">
        <v>37361</v>
      </c>
    </row>
    <row r="42" ht="21" customHeight="1" spans="1:5">
      <c r="A42" s="121">
        <v>37</v>
      </c>
      <c r="B42" s="121"/>
      <c r="C42" s="125" t="s">
        <v>100</v>
      </c>
      <c r="D42" s="122" t="s">
        <v>118</v>
      </c>
      <c r="E42" s="123">
        <v>151417</v>
      </c>
    </row>
    <row r="43" ht="21" customHeight="1" spans="1:5">
      <c r="A43" s="121">
        <v>38</v>
      </c>
      <c r="B43" s="121" t="s">
        <v>154</v>
      </c>
      <c r="C43" s="125" t="s">
        <v>158</v>
      </c>
      <c r="D43" s="122" t="s">
        <v>119</v>
      </c>
      <c r="E43" s="123">
        <f>E44</f>
        <v>154386</v>
      </c>
    </row>
    <row r="44" ht="21" customHeight="1" spans="1:5">
      <c r="A44" s="121">
        <v>39</v>
      </c>
      <c r="B44" s="121"/>
      <c r="C44" s="125" t="s">
        <v>96</v>
      </c>
      <c r="D44" s="122" t="s">
        <v>120</v>
      </c>
      <c r="E44" s="123">
        <v>154386</v>
      </c>
    </row>
    <row r="45" ht="21" customHeight="1" spans="1:5">
      <c r="A45" s="121">
        <v>40</v>
      </c>
      <c r="B45" s="121" t="s">
        <v>155</v>
      </c>
      <c r="C45" s="125" t="s">
        <v>158</v>
      </c>
      <c r="D45" s="122" t="s">
        <v>156</v>
      </c>
      <c r="E45" s="123">
        <f>E46</f>
        <v>4198</v>
      </c>
    </row>
    <row r="46" ht="19.2" customHeight="1" spans="1:5">
      <c r="A46" s="121">
        <v>41</v>
      </c>
      <c r="B46" s="121"/>
      <c r="C46" s="125" t="s">
        <v>100</v>
      </c>
      <c r="D46" s="122" t="s">
        <v>156</v>
      </c>
      <c r="E46" s="123">
        <v>4198</v>
      </c>
    </row>
    <row r="47" ht="15" spans="2:5">
      <c r="B47" s="305"/>
      <c r="C47" s="306"/>
      <c r="D47" s="307"/>
      <c r="E47" s="308"/>
    </row>
    <row r="48" ht="15" spans="2:5">
      <c r="B48" s="305"/>
      <c r="C48" s="306"/>
      <c r="D48" s="307"/>
      <c r="E48" s="308"/>
    </row>
    <row r="49" ht="15" spans="2:5">
      <c r="B49" s="305"/>
      <c r="C49" s="306"/>
      <c r="D49" s="307"/>
      <c r="E49" s="308"/>
    </row>
    <row r="50" ht="15" spans="2:5">
      <c r="B50" s="305"/>
      <c r="C50" s="306"/>
      <c r="D50" s="307"/>
      <c r="E50" s="308"/>
    </row>
    <row r="51" ht="15" spans="2:5">
      <c r="B51" s="305"/>
      <c r="C51" s="306"/>
      <c r="D51" s="307"/>
      <c r="E51" s="308"/>
    </row>
    <row r="52" ht="15" spans="2:5">
      <c r="B52" s="305"/>
      <c r="C52" s="306"/>
      <c r="D52" s="307"/>
      <c r="E52" s="308"/>
    </row>
    <row r="53" ht="15" spans="2:5">
      <c r="B53" s="305"/>
      <c r="C53" s="306"/>
      <c r="D53" s="307"/>
      <c r="E53" s="308"/>
    </row>
    <row r="54" ht="15" spans="2:5">
      <c r="B54" s="305"/>
      <c r="C54" s="306"/>
      <c r="D54" s="307"/>
      <c r="E54" s="308"/>
    </row>
    <row r="55" ht="15" spans="2:5">
      <c r="B55" s="305"/>
      <c r="C55" s="306"/>
      <c r="D55" s="307"/>
      <c r="E55" s="308"/>
    </row>
    <row r="56" ht="15" spans="2:5">
      <c r="B56" s="305"/>
      <c r="C56" s="306"/>
      <c r="D56" s="307"/>
      <c r="E56" s="308"/>
    </row>
    <row r="57" ht="15" spans="2:5">
      <c r="B57" s="305"/>
      <c r="C57" s="306"/>
      <c r="D57" s="307"/>
      <c r="E57" s="308"/>
    </row>
    <row r="58" ht="15" spans="2:5">
      <c r="B58" s="305"/>
      <c r="C58" s="306"/>
      <c r="D58" s="307"/>
      <c r="E58" s="308"/>
    </row>
    <row r="59" ht="15" spans="2:5">
      <c r="B59" s="305"/>
      <c r="C59" s="306"/>
      <c r="D59" s="307"/>
      <c r="E59" s="308"/>
    </row>
    <row r="60" ht="15" spans="2:5">
      <c r="B60" s="305"/>
      <c r="C60" s="306"/>
      <c r="D60" s="307"/>
      <c r="E60" s="308"/>
    </row>
    <row r="61" ht="15" spans="2:5">
      <c r="B61" s="305"/>
      <c r="C61" s="306"/>
      <c r="D61" s="307"/>
      <c r="E61" s="308"/>
    </row>
    <row r="62" ht="15" spans="2:5">
      <c r="B62" s="305"/>
      <c r="C62" s="306"/>
      <c r="D62" s="307"/>
      <c r="E62" s="308"/>
    </row>
    <row r="63" ht="15" spans="2:5">
      <c r="B63" s="305"/>
      <c r="C63" s="306"/>
      <c r="D63" s="307"/>
      <c r="E63" s="308"/>
    </row>
    <row r="64" ht="15" spans="2:5">
      <c r="B64" s="305"/>
      <c r="C64" s="306"/>
      <c r="D64" s="307"/>
      <c r="E64" s="308"/>
    </row>
    <row r="65" ht="15" spans="2:5">
      <c r="B65" s="305"/>
      <c r="C65" s="306"/>
      <c r="D65" s="307"/>
      <c r="E65" s="308"/>
    </row>
    <row r="66" ht="15" spans="2:5">
      <c r="B66" s="305"/>
      <c r="C66" s="306"/>
      <c r="D66" s="307"/>
      <c r="E66" s="308"/>
    </row>
    <row r="67" ht="15" spans="2:5">
      <c r="B67" s="305"/>
      <c r="C67" s="306"/>
      <c r="D67" s="307"/>
      <c r="E67" s="308"/>
    </row>
    <row r="68" ht="15" spans="2:5">
      <c r="B68" s="305"/>
      <c r="C68" s="306"/>
      <c r="D68" s="307"/>
      <c r="E68" s="308"/>
    </row>
    <row r="69" ht="15" spans="2:5">
      <c r="B69" s="305"/>
      <c r="C69" s="306"/>
      <c r="D69" s="307"/>
      <c r="E69" s="308"/>
    </row>
    <row r="70" ht="15" spans="2:5">
      <c r="B70" s="305"/>
      <c r="C70" s="306"/>
      <c r="D70" s="307"/>
      <c r="E70" s="308"/>
    </row>
    <row r="71" ht="15" spans="2:5">
      <c r="B71" s="305"/>
      <c r="C71" s="306"/>
      <c r="D71" s="307"/>
      <c r="E71" s="308"/>
    </row>
    <row r="72" ht="15" spans="2:5">
      <c r="B72" s="305"/>
      <c r="C72" s="306"/>
      <c r="D72" s="307"/>
      <c r="E72" s="308"/>
    </row>
    <row r="73" ht="15" spans="2:5">
      <c r="B73" s="305"/>
      <c r="C73" s="306"/>
      <c r="D73" s="307"/>
      <c r="E73" s="308"/>
    </row>
    <row r="74" ht="15" spans="2:5">
      <c r="B74" s="305"/>
      <c r="C74" s="306"/>
      <c r="D74" s="307"/>
      <c r="E74" s="308"/>
    </row>
    <row r="75" ht="15" spans="2:5">
      <c r="B75" s="305"/>
      <c r="C75" s="306"/>
      <c r="D75" s="307"/>
      <c r="E75" s="308"/>
    </row>
    <row r="76" ht="15" spans="2:5">
      <c r="B76" s="305"/>
      <c r="C76" s="306"/>
      <c r="D76" s="307"/>
      <c r="E76" s="308"/>
    </row>
    <row r="77" ht="15" spans="2:5">
      <c r="B77" s="305"/>
      <c r="C77" s="306"/>
      <c r="D77" s="307"/>
      <c r="E77" s="308"/>
    </row>
    <row r="78" ht="15" spans="2:5">
      <c r="B78" s="305"/>
      <c r="C78" s="306"/>
      <c r="D78" s="307"/>
      <c r="E78" s="308"/>
    </row>
    <row r="79" ht="15" spans="2:5">
      <c r="B79" s="305"/>
      <c r="C79" s="306"/>
      <c r="D79" s="307"/>
      <c r="E79" s="308"/>
    </row>
    <row r="80" ht="15" spans="2:5">
      <c r="B80" s="305"/>
      <c r="C80" s="306"/>
      <c r="D80" s="307"/>
      <c r="E80" s="308"/>
    </row>
    <row r="81" ht="15" spans="2:5">
      <c r="B81" s="305"/>
      <c r="C81" s="306"/>
      <c r="D81" s="307"/>
      <c r="E81" s="308"/>
    </row>
    <row r="82" ht="15" spans="2:5">
      <c r="B82" s="305"/>
      <c r="C82" s="306"/>
      <c r="D82" s="307"/>
      <c r="E82" s="308"/>
    </row>
    <row r="83" ht="15" spans="2:5">
      <c r="B83" s="305"/>
      <c r="C83" s="306"/>
      <c r="D83" s="307"/>
      <c r="E83" s="308"/>
    </row>
    <row r="84" ht="15" spans="2:5">
      <c r="B84" s="305"/>
      <c r="C84" s="306"/>
      <c r="D84" s="307"/>
      <c r="E84" s="308"/>
    </row>
    <row r="85" ht="15" spans="2:5">
      <c r="B85" s="305"/>
      <c r="C85" s="306"/>
      <c r="D85" s="307"/>
      <c r="E85" s="308"/>
    </row>
    <row r="86" ht="15" spans="2:5">
      <c r="B86" s="305"/>
      <c r="C86" s="306"/>
      <c r="D86" s="307"/>
      <c r="E86" s="308"/>
    </row>
    <row r="87" ht="15" spans="2:5">
      <c r="B87" s="305"/>
      <c r="C87" s="306"/>
      <c r="D87" s="307"/>
      <c r="E87" s="308"/>
    </row>
    <row r="88" ht="15" spans="2:5">
      <c r="B88" s="305"/>
      <c r="C88" s="306"/>
      <c r="D88" s="307"/>
      <c r="E88" s="308"/>
    </row>
    <row r="89" ht="15" spans="2:5">
      <c r="B89" s="305"/>
      <c r="C89" s="306"/>
      <c r="D89" s="307"/>
      <c r="E89" s="308"/>
    </row>
    <row r="90" ht="15" spans="2:5">
      <c r="B90" s="305"/>
      <c r="C90" s="306"/>
      <c r="D90" s="307"/>
      <c r="E90" s="308"/>
    </row>
    <row r="91" ht="15" spans="2:5">
      <c r="B91" s="305"/>
      <c r="C91" s="306"/>
      <c r="D91" s="307"/>
      <c r="E91" s="308"/>
    </row>
    <row r="92" ht="15" spans="2:5">
      <c r="B92" s="305"/>
      <c r="C92" s="306"/>
      <c r="D92" s="307"/>
      <c r="E92" s="308"/>
    </row>
    <row r="93" ht="15" spans="2:5">
      <c r="B93" s="305"/>
      <c r="C93" s="306"/>
      <c r="D93" s="307"/>
      <c r="E93" s="308"/>
    </row>
    <row r="94" ht="15" spans="2:5">
      <c r="B94" s="305"/>
      <c r="C94" s="306"/>
      <c r="D94" s="307"/>
      <c r="E94" s="308"/>
    </row>
    <row r="95" ht="15" spans="2:5">
      <c r="B95" s="305"/>
      <c r="C95" s="306"/>
      <c r="D95" s="307"/>
      <c r="E95" s="308"/>
    </row>
    <row r="96" ht="15" spans="2:5">
      <c r="B96" s="305"/>
      <c r="C96" s="306"/>
      <c r="D96" s="307"/>
      <c r="E96" s="308"/>
    </row>
    <row r="97" ht="15" spans="2:5">
      <c r="B97" s="305"/>
      <c r="C97" s="306"/>
      <c r="D97" s="307"/>
      <c r="E97" s="308"/>
    </row>
    <row r="98" ht="15" spans="2:5">
      <c r="B98" s="305"/>
      <c r="C98" s="306"/>
      <c r="D98" s="307"/>
      <c r="E98" s="308"/>
    </row>
    <row r="99" ht="15" spans="2:5">
      <c r="B99" s="305"/>
      <c r="C99" s="306"/>
      <c r="D99" s="307"/>
      <c r="E99" s="308"/>
    </row>
    <row r="100" ht="15" spans="2:5">
      <c r="B100" s="305"/>
      <c r="C100" s="306"/>
      <c r="D100" s="307"/>
      <c r="E100" s="308"/>
    </row>
    <row r="101" ht="15" spans="2:5">
      <c r="B101" s="305"/>
      <c r="C101" s="306"/>
      <c r="D101" s="307"/>
      <c r="E101" s="308"/>
    </row>
    <row r="102" ht="15" spans="2:5">
      <c r="B102" s="305"/>
      <c r="C102" s="306"/>
      <c r="D102" s="307"/>
      <c r="E102" s="308"/>
    </row>
    <row r="103" ht="15" spans="2:5">
      <c r="B103" s="305"/>
      <c r="C103" s="306"/>
      <c r="D103" s="307"/>
      <c r="E103" s="308"/>
    </row>
    <row r="104" ht="15" spans="2:5">
      <c r="B104" s="305"/>
      <c r="C104" s="306"/>
      <c r="D104" s="307"/>
      <c r="E104" s="308"/>
    </row>
    <row r="105" ht="15" spans="2:5">
      <c r="B105" s="305"/>
      <c r="C105" s="306"/>
      <c r="D105" s="307"/>
      <c r="E105" s="308"/>
    </row>
    <row r="106" ht="15" spans="2:5">
      <c r="B106" s="305"/>
      <c r="C106" s="306"/>
      <c r="D106" s="307"/>
      <c r="E106" s="308"/>
    </row>
    <row r="107" ht="15" spans="2:5">
      <c r="B107" s="305"/>
      <c r="C107" s="306"/>
      <c r="D107" s="307"/>
      <c r="E107" s="308"/>
    </row>
    <row r="108" ht="15" spans="2:5">
      <c r="B108" s="305"/>
      <c r="C108" s="306"/>
      <c r="D108" s="307"/>
      <c r="E108" s="308"/>
    </row>
    <row r="109" ht="15" spans="2:5">
      <c r="B109" s="305"/>
      <c r="C109" s="306"/>
      <c r="D109" s="307"/>
      <c r="E109" s="308"/>
    </row>
    <row r="110" ht="15" spans="2:5">
      <c r="B110" s="305"/>
      <c r="C110" s="306"/>
      <c r="D110" s="307"/>
      <c r="E110" s="308"/>
    </row>
    <row r="111" ht="15" spans="2:5">
      <c r="B111" s="305"/>
      <c r="C111" s="306"/>
      <c r="D111" s="307"/>
      <c r="E111" s="308"/>
    </row>
    <row r="112" ht="15" spans="2:5">
      <c r="B112" s="305"/>
      <c r="C112" s="306"/>
      <c r="D112" s="307"/>
      <c r="E112" s="308"/>
    </row>
    <row r="113" ht="15" spans="2:5">
      <c r="B113" s="305"/>
      <c r="C113" s="306"/>
      <c r="D113" s="307"/>
      <c r="E113" s="308"/>
    </row>
    <row r="114" ht="15" spans="2:5">
      <c r="B114" s="305"/>
      <c r="C114" s="306"/>
      <c r="D114" s="307"/>
      <c r="E114" s="308"/>
    </row>
    <row r="115" ht="15" spans="2:5">
      <c r="B115" s="305"/>
      <c r="C115" s="306"/>
      <c r="D115" s="307"/>
      <c r="E115" s="308"/>
    </row>
    <row r="116" ht="15" spans="2:5">
      <c r="B116" s="305"/>
      <c r="C116" s="306"/>
      <c r="D116" s="307"/>
      <c r="E116" s="308"/>
    </row>
    <row r="117" ht="15" spans="2:5">
      <c r="B117" s="305"/>
      <c r="C117" s="306"/>
      <c r="D117" s="307"/>
      <c r="E117" s="308"/>
    </row>
    <row r="118" ht="15" spans="2:5">
      <c r="B118" s="305"/>
      <c r="C118" s="306"/>
      <c r="D118" s="307"/>
      <c r="E118" s="308"/>
    </row>
    <row r="119" ht="15" spans="2:5">
      <c r="B119" s="305"/>
      <c r="C119" s="306"/>
      <c r="D119" s="307"/>
      <c r="E119" s="308"/>
    </row>
    <row r="120" ht="15" spans="2:5">
      <c r="B120" s="305"/>
      <c r="C120" s="306"/>
      <c r="D120" s="307"/>
      <c r="E120" s="308"/>
    </row>
    <row r="121" ht="15" spans="2:5">
      <c r="B121" s="305"/>
      <c r="C121" s="306"/>
      <c r="D121" s="307"/>
      <c r="E121" s="308"/>
    </row>
    <row r="122" ht="15" spans="2:5">
      <c r="B122" s="305"/>
      <c r="C122" s="306"/>
      <c r="D122" s="307"/>
      <c r="E122" s="308"/>
    </row>
    <row r="123" ht="15" spans="2:5">
      <c r="B123" s="305"/>
      <c r="C123" s="306"/>
      <c r="D123" s="307"/>
      <c r="E123" s="308"/>
    </row>
    <row r="124" ht="15" spans="2:5">
      <c r="B124" s="305"/>
      <c r="C124" s="306"/>
      <c r="D124" s="307"/>
      <c r="E124" s="308"/>
    </row>
    <row r="125" ht="15" spans="2:5">
      <c r="B125" s="305"/>
      <c r="C125" s="306"/>
      <c r="D125" s="307"/>
      <c r="E125" s="308"/>
    </row>
    <row r="126" ht="15" spans="2:5">
      <c r="B126" s="305"/>
      <c r="C126" s="306"/>
      <c r="D126" s="307"/>
      <c r="E126" s="308"/>
    </row>
    <row r="127" ht="15" spans="2:5">
      <c r="B127" s="305"/>
      <c r="C127" s="306"/>
      <c r="D127" s="307"/>
      <c r="E127" s="308"/>
    </row>
    <row r="128" ht="15" spans="2:5">
      <c r="B128" s="305"/>
      <c r="C128" s="306"/>
      <c r="D128" s="307"/>
      <c r="E128" s="308"/>
    </row>
    <row r="129" ht="15" spans="2:5">
      <c r="B129" s="305"/>
      <c r="C129" s="306"/>
      <c r="D129" s="307"/>
      <c r="E129" s="308"/>
    </row>
    <row r="130" ht="15" spans="2:5">
      <c r="B130" s="305"/>
      <c r="C130" s="306"/>
      <c r="D130" s="307"/>
      <c r="E130" s="308"/>
    </row>
    <row r="131" ht="15" spans="2:5">
      <c r="B131" s="305"/>
      <c r="C131" s="306"/>
      <c r="D131" s="307"/>
      <c r="E131" s="308"/>
    </row>
    <row r="132" ht="15" spans="2:5">
      <c r="B132" s="305"/>
      <c r="C132" s="306"/>
      <c r="D132" s="307"/>
      <c r="E132" s="308"/>
    </row>
    <row r="133" ht="15" spans="2:5">
      <c r="B133" s="305"/>
      <c r="C133" s="306"/>
      <c r="D133" s="307"/>
      <c r="E133" s="308"/>
    </row>
    <row r="134" ht="15" spans="2:5">
      <c r="B134" s="305"/>
      <c r="C134" s="306"/>
      <c r="D134" s="307"/>
      <c r="E134" s="308"/>
    </row>
    <row r="135" ht="15" spans="2:5">
      <c r="B135" s="305"/>
      <c r="C135" s="306"/>
      <c r="D135" s="307"/>
      <c r="E135" s="308"/>
    </row>
    <row r="136" ht="15" spans="2:5">
      <c r="B136" s="305"/>
      <c r="C136" s="306"/>
      <c r="D136" s="307"/>
      <c r="E136" s="308"/>
    </row>
    <row r="137" ht="15" spans="2:5">
      <c r="B137" s="305"/>
      <c r="C137" s="306"/>
      <c r="D137" s="307"/>
      <c r="E137" s="308"/>
    </row>
    <row r="138" ht="15" spans="2:5">
      <c r="B138" s="305"/>
      <c r="C138" s="306"/>
      <c r="D138" s="307"/>
      <c r="E138" s="308"/>
    </row>
    <row r="139" ht="15" spans="2:5">
      <c r="B139" s="305"/>
      <c r="C139" s="306"/>
      <c r="D139" s="307"/>
      <c r="E139" s="308"/>
    </row>
    <row r="140" ht="15" spans="2:5">
      <c r="B140" s="305"/>
      <c r="C140" s="306"/>
      <c r="D140" s="307"/>
      <c r="E140" s="308"/>
    </row>
    <row r="141" ht="15" spans="2:5">
      <c r="B141" s="305"/>
      <c r="C141" s="306"/>
      <c r="D141" s="307"/>
      <c r="E141" s="308"/>
    </row>
    <row r="142" ht="15" spans="2:5">
      <c r="B142" s="305"/>
      <c r="C142" s="306"/>
      <c r="D142" s="307"/>
      <c r="E142" s="308"/>
    </row>
    <row r="143" ht="15" spans="2:5">
      <c r="B143" s="305"/>
      <c r="C143" s="306"/>
      <c r="D143" s="307"/>
      <c r="E143" s="308"/>
    </row>
    <row r="144" ht="15" spans="2:5">
      <c r="B144" s="305"/>
      <c r="C144" s="306"/>
      <c r="D144" s="307"/>
      <c r="E144" s="308"/>
    </row>
    <row r="145" ht="15" spans="2:5">
      <c r="B145" s="305"/>
      <c r="C145" s="306"/>
      <c r="D145" s="307"/>
      <c r="E145" s="308"/>
    </row>
    <row r="146" ht="15" spans="2:5">
      <c r="B146" s="305"/>
      <c r="C146" s="306"/>
      <c r="D146" s="307"/>
      <c r="E146" s="308"/>
    </row>
    <row r="147" ht="15" spans="2:5">
      <c r="B147" s="305"/>
      <c r="C147" s="306"/>
      <c r="D147" s="307"/>
      <c r="E147" s="308"/>
    </row>
    <row r="148" ht="15" spans="2:5">
      <c r="B148" s="305"/>
      <c r="C148" s="306"/>
      <c r="D148" s="307"/>
      <c r="E148" s="308"/>
    </row>
    <row r="149" ht="15" spans="2:5">
      <c r="B149" s="305"/>
      <c r="C149" s="306"/>
      <c r="D149" s="307"/>
      <c r="E149" s="308"/>
    </row>
    <row r="150" ht="15" spans="2:5">
      <c r="B150" s="305"/>
      <c r="C150" s="306"/>
      <c r="D150" s="307"/>
      <c r="E150" s="308"/>
    </row>
    <row r="151" ht="15" spans="2:5">
      <c r="B151" s="305"/>
      <c r="C151" s="306"/>
      <c r="D151" s="307"/>
      <c r="E151" s="308"/>
    </row>
    <row r="152" ht="15" spans="2:5">
      <c r="B152" s="305"/>
      <c r="C152" s="306"/>
      <c r="D152" s="307"/>
      <c r="E152" s="308"/>
    </row>
    <row r="153" ht="15" spans="2:5">
      <c r="B153" s="305"/>
      <c r="C153" s="306"/>
      <c r="D153" s="307"/>
      <c r="E153" s="308"/>
    </row>
    <row r="154" ht="15" spans="2:5">
      <c r="B154" s="305"/>
      <c r="C154" s="306"/>
      <c r="D154" s="307"/>
      <c r="E154" s="308"/>
    </row>
    <row r="155" ht="15" spans="2:5">
      <c r="B155" s="305"/>
      <c r="C155" s="306"/>
      <c r="D155" s="307"/>
      <c r="E155" s="308"/>
    </row>
    <row r="156" ht="15" spans="2:5">
      <c r="B156" s="305"/>
      <c r="C156" s="306"/>
      <c r="D156" s="307"/>
      <c r="E156" s="308"/>
    </row>
    <row r="157" ht="15" spans="2:5">
      <c r="B157" s="305"/>
      <c r="C157" s="306"/>
      <c r="D157" s="307"/>
      <c r="E157" s="308"/>
    </row>
    <row r="158" ht="15" spans="2:5">
      <c r="B158" s="305"/>
      <c r="C158" s="306"/>
      <c r="D158" s="307"/>
      <c r="E158" s="308"/>
    </row>
    <row r="159" ht="15" spans="2:5">
      <c r="B159" s="305"/>
      <c r="C159" s="306"/>
      <c r="D159" s="307"/>
      <c r="E159" s="308"/>
    </row>
    <row r="160" ht="15" spans="2:5">
      <c r="B160" s="305"/>
      <c r="C160" s="306"/>
      <c r="D160" s="307"/>
      <c r="E160" s="308"/>
    </row>
    <row r="161" ht="15" spans="2:5">
      <c r="B161" s="305"/>
      <c r="C161" s="306"/>
      <c r="D161" s="307"/>
      <c r="E161" s="308"/>
    </row>
    <row r="162" ht="15" spans="2:5">
      <c r="B162" s="305"/>
      <c r="C162" s="306"/>
      <c r="D162" s="307"/>
      <c r="E162" s="308"/>
    </row>
    <row r="163" ht="15" spans="2:5">
      <c r="B163" s="305"/>
      <c r="C163" s="306"/>
      <c r="D163" s="307"/>
      <c r="E163" s="308"/>
    </row>
    <row r="164" ht="15" spans="2:5">
      <c r="B164" s="305"/>
      <c r="C164" s="306"/>
      <c r="D164" s="307"/>
      <c r="E164" s="308"/>
    </row>
    <row r="165" ht="15" spans="2:5">
      <c r="B165" s="305"/>
      <c r="C165" s="306"/>
      <c r="D165" s="307"/>
      <c r="E165" s="308"/>
    </row>
    <row r="166" ht="15" spans="2:5">
      <c r="B166" s="305"/>
      <c r="C166" s="306"/>
      <c r="D166" s="307"/>
      <c r="E166" s="308"/>
    </row>
    <row r="167" ht="15" spans="2:5">
      <c r="B167" s="305"/>
      <c r="C167" s="306"/>
      <c r="D167" s="307"/>
      <c r="E167" s="308"/>
    </row>
    <row r="168" ht="15" spans="2:5">
      <c r="B168" s="305"/>
      <c r="C168" s="306"/>
      <c r="D168" s="307"/>
      <c r="E168" s="308"/>
    </row>
    <row r="169" ht="15" spans="2:5">
      <c r="B169" s="305"/>
      <c r="C169" s="306"/>
      <c r="D169" s="307"/>
      <c r="E169" s="308"/>
    </row>
    <row r="170" ht="15" spans="2:5">
      <c r="B170" s="305"/>
      <c r="C170" s="306"/>
      <c r="D170" s="307"/>
      <c r="E170" s="308"/>
    </row>
    <row r="171" ht="15" spans="2:5">
      <c r="B171" s="305"/>
      <c r="C171" s="306"/>
      <c r="D171" s="307"/>
      <c r="E171" s="308"/>
    </row>
    <row r="172" ht="15" spans="2:5">
      <c r="B172" s="305"/>
      <c r="C172" s="306"/>
      <c r="D172" s="307"/>
      <c r="E172" s="308"/>
    </row>
    <row r="173" ht="15" spans="2:5">
      <c r="B173" s="305"/>
      <c r="C173" s="306"/>
      <c r="D173" s="307"/>
      <c r="E173" s="308"/>
    </row>
    <row r="174" ht="15" spans="2:5">
      <c r="B174" s="305"/>
      <c r="C174" s="306"/>
      <c r="D174" s="307"/>
      <c r="E174" s="308"/>
    </row>
    <row r="175" ht="15" spans="2:5">
      <c r="B175" s="305"/>
      <c r="C175" s="306"/>
      <c r="D175" s="307"/>
      <c r="E175" s="308"/>
    </row>
    <row r="176" ht="15" spans="2:5">
      <c r="B176" s="305"/>
      <c r="C176" s="306"/>
      <c r="D176" s="307"/>
      <c r="E176" s="308"/>
    </row>
    <row r="177" ht="15" spans="2:5">
      <c r="B177" s="305"/>
      <c r="C177" s="306"/>
      <c r="D177" s="307"/>
      <c r="E177" s="308"/>
    </row>
    <row r="178" ht="15" spans="2:5">
      <c r="B178" s="305"/>
      <c r="C178" s="306"/>
      <c r="D178" s="307"/>
      <c r="E178" s="308"/>
    </row>
    <row r="179" ht="15" spans="2:5">
      <c r="B179" s="305"/>
      <c r="C179" s="306"/>
      <c r="D179" s="307"/>
      <c r="E179" s="308"/>
    </row>
    <row r="180" ht="15" spans="2:5">
      <c r="B180" s="305"/>
      <c r="C180" s="306"/>
      <c r="D180" s="307"/>
      <c r="E180" s="308"/>
    </row>
    <row r="181" ht="15" spans="2:5">
      <c r="B181" s="305"/>
      <c r="C181" s="306"/>
      <c r="D181" s="307"/>
      <c r="E181" s="308"/>
    </row>
    <row r="182" ht="15" spans="2:5">
      <c r="B182" s="305"/>
      <c r="C182" s="306"/>
      <c r="D182" s="307"/>
      <c r="E182" s="308"/>
    </row>
    <row r="183" ht="15" spans="2:5">
      <c r="B183" s="305"/>
      <c r="C183" s="306"/>
      <c r="D183" s="307"/>
      <c r="E183" s="308"/>
    </row>
    <row r="184" ht="15" spans="2:5">
      <c r="B184" s="305"/>
      <c r="C184" s="306"/>
      <c r="D184" s="307"/>
      <c r="E184" s="308"/>
    </row>
    <row r="185" ht="15" spans="2:5">
      <c r="B185" s="305"/>
      <c r="C185" s="306"/>
      <c r="D185" s="307"/>
      <c r="E185" s="308"/>
    </row>
    <row r="186" ht="15" spans="2:5">
      <c r="B186" s="305"/>
      <c r="C186" s="306"/>
      <c r="D186" s="307"/>
      <c r="E186" s="308"/>
    </row>
    <row r="187" ht="15" spans="2:5">
      <c r="B187" s="305"/>
      <c r="C187" s="306"/>
      <c r="D187" s="307"/>
      <c r="E187" s="308"/>
    </row>
    <row r="188" ht="15" spans="2:5">
      <c r="B188" s="305"/>
      <c r="C188" s="306"/>
      <c r="D188" s="307"/>
      <c r="E188" s="308"/>
    </row>
    <row r="189" ht="15" spans="2:5">
      <c r="B189" s="305"/>
      <c r="C189" s="306"/>
      <c r="D189" s="307"/>
      <c r="E189" s="308"/>
    </row>
    <row r="190" ht="15" spans="2:5">
      <c r="B190" s="305"/>
      <c r="C190" s="306"/>
      <c r="D190" s="307"/>
      <c r="E190" s="308"/>
    </row>
    <row r="191" ht="15" spans="2:5">
      <c r="B191" s="305"/>
      <c r="C191" s="306"/>
      <c r="D191" s="307"/>
      <c r="E191" s="308"/>
    </row>
    <row r="192" ht="15" spans="2:5">
      <c r="B192" s="305"/>
      <c r="C192" s="306"/>
      <c r="D192" s="307"/>
      <c r="E192" s="308"/>
    </row>
    <row r="193" ht="15" spans="2:5">
      <c r="B193" s="305"/>
      <c r="C193" s="306"/>
      <c r="D193" s="307"/>
      <c r="E193" s="308"/>
    </row>
    <row r="194" ht="15" spans="2:5">
      <c r="B194" s="305"/>
      <c r="C194" s="306"/>
      <c r="D194" s="307"/>
      <c r="E194" s="308"/>
    </row>
    <row r="195" ht="15" spans="2:5">
      <c r="B195" s="305"/>
      <c r="C195" s="306"/>
      <c r="D195" s="307"/>
      <c r="E195" s="308"/>
    </row>
    <row r="196" ht="15" spans="2:5">
      <c r="B196" s="305"/>
      <c r="C196" s="306"/>
      <c r="D196" s="307"/>
      <c r="E196" s="308"/>
    </row>
    <row r="197" ht="15" spans="2:5">
      <c r="B197" s="305"/>
      <c r="C197" s="306"/>
      <c r="D197" s="307"/>
      <c r="E197" s="308"/>
    </row>
    <row r="198" ht="15" spans="2:5">
      <c r="B198" s="305"/>
      <c r="C198" s="306"/>
      <c r="D198" s="307"/>
      <c r="E198" s="308"/>
    </row>
    <row r="199" ht="15" spans="2:5">
      <c r="B199" s="305"/>
      <c r="C199" s="306"/>
      <c r="D199" s="307"/>
      <c r="E199" s="308"/>
    </row>
    <row r="200" ht="15" spans="2:5">
      <c r="B200" s="305"/>
      <c r="C200" s="306"/>
      <c r="D200" s="307"/>
      <c r="E200" s="308"/>
    </row>
    <row r="201" ht="15" spans="2:5">
      <c r="B201" s="305"/>
      <c r="C201" s="306"/>
      <c r="D201" s="307"/>
      <c r="E201" s="308"/>
    </row>
    <row r="202" ht="15" spans="2:5">
      <c r="B202" s="305"/>
      <c r="C202" s="306"/>
      <c r="D202" s="307"/>
      <c r="E202" s="308"/>
    </row>
    <row r="203" ht="15" spans="2:5">
      <c r="B203" s="305"/>
      <c r="C203" s="306"/>
      <c r="D203" s="307"/>
      <c r="E203" s="308"/>
    </row>
    <row r="204" ht="15" spans="2:5">
      <c r="B204" s="305"/>
      <c r="C204" s="306"/>
      <c r="D204" s="307"/>
      <c r="E204" s="308"/>
    </row>
    <row r="205" ht="15" spans="2:5">
      <c r="B205" s="305"/>
      <c r="C205" s="306"/>
      <c r="D205" s="307"/>
      <c r="E205" s="308"/>
    </row>
    <row r="206" ht="15" spans="2:5">
      <c r="B206" s="305"/>
      <c r="C206" s="306"/>
      <c r="D206" s="307"/>
      <c r="E206" s="308"/>
    </row>
    <row r="207" ht="15" spans="2:5">
      <c r="B207" s="305"/>
      <c r="C207" s="306"/>
      <c r="D207" s="307"/>
      <c r="E207" s="308"/>
    </row>
    <row r="208" ht="15" spans="2:5">
      <c r="B208" s="305"/>
      <c r="C208" s="306"/>
      <c r="D208" s="307"/>
      <c r="E208" s="308"/>
    </row>
    <row r="209" ht="15" spans="2:5">
      <c r="B209" s="305"/>
      <c r="C209" s="306"/>
      <c r="D209" s="307"/>
      <c r="E209" s="308"/>
    </row>
    <row r="210" ht="15" spans="2:5">
      <c r="B210" s="305"/>
      <c r="C210" s="306"/>
      <c r="D210" s="307"/>
      <c r="E210" s="308"/>
    </row>
    <row r="211" ht="15" spans="2:5">
      <c r="B211" s="305"/>
      <c r="C211" s="306"/>
      <c r="D211" s="307"/>
      <c r="E211" s="308"/>
    </row>
    <row r="212" ht="15" spans="2:5">
      <c r="B212" s="305"/>
      <c r="C212" s="306"/>
      <c r="D212" s="307"/>
      <c r="E212" s="308"/>
    </row>
    <row r="213" ht="15" spans="2:5">
      <c r="B213" s="305"/>
      <c r="C213" s="306"/>
      <c r="D213" s="307"/>
      <c r="E213" s="308"/>
    </row>
    <row r="214" ht="15" spans="2:5">
      <c r="B214" s="305"/>
      <c r="C214" s="306"/>
      <c r="D214" s="307"/>
      <c r="E214" s="308"/>
    </row>
    <row r="215" ht="15" spans="2:5">
      <c r="B215" s="305"/>
      <c r="C215" s="306"/>
      <c r="D215" s="307"/>
      <c r="E215" s="308"/>
    </row>
    <row r="216" ht="15" spans="2:5">
      <c r="B216" s="305"/>
      <c r="C216" s="306"/>
      <c r="D216" s="307"/>
      <c r="E216" s="308"/>
    </row>
    <row r="217" ht="15" spans="2:5">
      <c r="B217" s="305"/>
      <c r="C217" s="306"/>
      <c r="D217" s="307"/>
      <c r="E217" s="308"/>
    </row>
    <row r="218" ht="15" spans="2:5">
      <c r="B218" s="305"/>
      <c r="C218" s="306"/>
      <c r="D218" s="307"/>
      <c r="E218" s="308"/>
    </row>
    <row r="219" ht="15" spans="2:5">
      <c r="B219" s="305"/>
      <c r="C219" s="306"/>
      <c r="D219" s="307"/>
      <c r="E219" s="308"/>
    </row>
    <row r="220" ht="15" spans="2:5">
      <c r="B220" s="305"/>
      <c r="C220" s="306"/>
      <c r="D220" s="307"/>
      <c r="E220" s="308"/>
    </row>
    <row r="221" ht="15" spans="2:5">
      <c r="B221" s="305"/>
      <c r="C221" s="306"/>
      <c r="D221" s="307"/>
      <c r="E221" s="308"/>
    </row>
    <row r="222" ht="15" spans="2:5">
      <c r="B222" s="305"/>
      <c r="C222" s="306"/>
      <c r="D222" s="307"/>
      <c r="E222" s="308"/>
    </row>
    <row r="223" ht="15" spans="2:5">
      <c r="B223" s="305"/>
      <c r="C223" s="306"/>
      <c r="D223" s="307"/>
      <c r="E223" s="308"/>
    </row>
    <row r="224" ht="15" spans="2:5">
      <c r="B224" s="305"/>
      <c r="C224" s="306"/>
      <c r="D224" s="307"/>
      <c r="E224" s="308"/>
    </row>
    <row r="225" ht="15" spans="2:5">
      <c r="B225" s="305"/>
      <c r="C225" s="306"/>
      <c r="D225" s="307"/>
      <c r="E225" s="308"/>
    </row>
    <row r="226" ht="15" spans="2:5">
      <c r="B226" s="305"/>
      <c r="C226" s="306"/>
      <c r="D226" s="307"/>
      <c r="E226" s="308"/>
    </row>
    <row r="227" ht="15" spans="2:5">
      <c r="B227" s="305"/>
      <c r="C227" s="306"/>
      <c r="D227" s="307"/>
      <c r="E227" s="308"/>
    </row>
    <row r="228" ht="15" spans="2:5">
      <c r="B228" s="305"/>
      <c r="C228" s="306"/>
      <c r="D228" s="307"/>
      <c r="E228" s="308"/>
    </row>
    <row r="229" ht="15" spans="2:5">
      <c r="B229" s="305"/>
      <c r="C229" s="306"/>
      <c r="D229" s="307"/>
      <c r="E229" s="308"/>
    </row>
    <row r="230" ht="15" spans="2:5">
      <c r="B230" s="305"/>
      <c r="C230" s="306"/>
      <c r="D230" s="307"/>
      <c r="E230" s="308"/>
    </row>
    <row r="231" ht="15" spans="2:5">
      <c r="B231" s="305"/>
      <c r="C231" s="306"/>
      <c r="D231" s="307"/>
      <c r="E231" s="308"/>
    </row>
    <row r="232" ht="15" spans="2:5">
      <c r="B232" s="305"/>
      <c r="C232" s="306"/>
      <c r="D232" s="307"/>
      <c r="E232" s="308"/>
    </row>
    <row r="233" ht="15" spans="2:5">
      <c r="B233" s="305"/>
      <c r="C233" s="306"/>
      <c r="D233" s="307"/>
      <c r="E233" s="308"/>
    </row>
    <row r="234" ht="15" spans="2:5">
      <c r="B234" s="305"/>
      <c r="C234" s="306"/>
      <c r="D234" s="307"/>
      <c r="E234" s="308"/>
    </row>
    <row r="235" ht="15" spans="2:5">
      <c r="B235" s="305"/>
      <c r="C235" s="306"/>
      <c r="D235" s="307"/>
      <c r="E235" s="308"/>
    </row>
    <row r="236" ht="15" spans="2:5">
      <c r="B236" s="305"/>
      <c r="C236" s="306"/>
      <c r="D236" s="307"/>
      <c r="E236" s="308"/>
    </row>
    <row r="237" ht="15" spans="2:5">
      <c r="B237" s="305"/>
      <c r="C237" s="306"/>
      <c r="D237" s="307"/>
      <c r="E237" s="308"/>
    </row>
    <row r="238" ht="15" spans="2:5">
      <c r="B238" s="305"/>
      <c r="C238" s="306"/>
      <c r="D238" s="307"/>
      <c r="E238" s="308"/>
    </row>
    <row r="239" ht="15" spans="2:5">
      <c r="B239" s="305"/>
      <c r="C239" s="306"/>
      <c r="D239" s="307"/>
      <c r="E239" s="308"/>
    </row>
    <row r="240" ht="15" spans="2:5">
      <c r="B240" s="305"/>
      <c r="C240" s="306"/>
      <c r="D240" s="307"/>
      <c r="E240" s="308"/>
    </row>
    <row r="241" ht="15" spans="2:5">
      <c r="B241" s="305"/>
      <c r="C241" s="306"/>
      <c r="D241" s="307"/>
      <c r="E241" s="308"/>
    </row>
    <row r="242" ht="15" spans="2:5">
      <c r="B242" s="305"/>
      <c r="C242" s="306"/>
      <c r="D242" s="307"/>
      <c r="E242" s="308"/>
    </row>
    <row r="243" ht="15" spans="2:5">
      <c r="B243" s="305"/>
      <c r="C243" s="306"/>
      <c r="D243" s="307"/>
      <c r="E243" s="308"/>
    </row>
    <row r="244" ht="15" spans="2:5">
      <c r="B244" s="305"/>
      <c r="C244" s="306"/>
      <c r="D244" s="307"/>
      <c r="E244" s="308"/>
    </row>
    <row r="245" ht="15" spans="2:5">
      <c r="B245" s="305"/>
      <c r="C245" s="306"/>
      <c r="D245" s="307"/>
      <c r="E245" s="308"/>
    </row>
    <row r="246" ht="15" spans="2:5">
      <c r="B246" s="305"/>
      <c r="C246" s="306"/>
      <c r="D246" s="307"/>
      <c r="E246" s="308"/>
    </row>
    <row r="247" ht="15" spans="2:5">
      <c r="B247" s="305"/>
      <c r="C247" s="306"/>
      <c r="D247" s="307"/>
      <c r="E247" s="308"/>
    </row>
    <row r="248" ht="15" spans="2:5">
      <c r="B248" s="305"/>
      <c r="C248" s="306"/>
      <c r="D248" s="307"/>
      <c r="E248" s="308"/>
    </row>
    <row r="249" ht="15" spans="2:5">
      <c r="B249" s="305"/>
      <c r="C249" s="306"/>
      <c r="D249" s="307"/>
      <c r="E249" s="308"/>
    </row>
    <row r="250" ht="15" spans="2:5">
      <c r="B250" s="305"/>
      <c r="C250" s="306"/>
      <c r="D250" s="307"/>
      <c r="E250" s="308"/>
    </row>
    <row r="251" ht="15" spans="2:5">
      <c r="B251" s="305"/>
      <c r="C251" s="306"/>
      <c r="D251" s="307"/>
      <c r="E251" s="308"/>
    </row>
    <row r="252" ht="15" spans="2:5">
      <c r="B252" s="305"/>
      <c r="C252" s="306"/>
      <c r="D252" s="307"/>
      <c r="E252" s="308"/>
    </row>
    <row r="253" ht="15" spans="2:5">
      <c r="B253" s="305"/>
      <c r="C253" s="306"/>
      <c r="D253" s="307"/>
      <c r="E253" s="308"/>
    </row>
    <row r="254" ht="15" spans="2:5">
      <c r="B254" s="305"/>
      <c r="C254" s="306"/>
      <c r="D254" s="307"/>
      <c r="E254" s="308"/>
    </row>
    <row r="255" ht="15" spans="2:5">
      <c r="B255" s="305"/>
      <c r="C255" s="306"/>
      <c r="D255" s="307"/>
      <c r="E255" s="308"/>
    </row>
    <row r="256" ht="15" spans="2:5">
      <c r="B256" s="305"/>
      <c r="C256" s="306"/>
      <c r="D256" s="307"/>
      <c r="E256" s="308"/>
    </row>
    <row r="257" ht="15" spans="2:5">
      <c r="B257" s="305"/>
      <c r="C257" s="306"/>
      <c r="D257" s="307"/>
      <c r="E257" s="308"/>
    </row>
    <row r="258" ht="15" spans="2:5">
      <c r="B258" s="305"/>
      <c r="C258" s="306"/>
      <c r="D258" s="307"/>
      <c r="E258" s="308"/>
    </row>
    <row r="259" ht="15" spans="2:5">
      <c r="B259" s="305"/>
      <c r="C259" s="306"/>
      <c r="D259" s="307"/>
      <c r="E259" s="308"/>
    </row>
    <row r="260" ht="15" spans="2:5">
      <c r="B260" s="305"/>
      <c r="C260" s="306"/>
      <c r="D260" s="307"/>
      <c r="E260" s="308"/>
    </row>
    <row r="261" ht="15" spans="2:5">
      <c r="B261" s="305"/>
      <c r="C261" s="306"/>
      <c r="D261" s="307"/>
      <c r="E261" s="308"/>
    </row>
    <row r="262" ht="15" spans="2:5">
      <c r="B262" s="305"/>
      <c r="C262" s="306"/>
      <c r="D262" s="307"/>
      <c r="E262" s="308"/>
    </row>
    <row r="263" ht="15" spans="2:5">
      <c r="B263" s="305"/>
      <c r="C263" s="306"/>
      <c r="D263" s="307"/>
      <c r="E263" s="308"/>
    </row>
    <row r="264" ht="15" spans="2:5">
      <c r="B264" s="305"/>
      <c r="C264" s="306"/>
      <c r="D264" s="307"/>
      <c r="E264" s="308"/>
    </row>
    <row r="265" ht="15" spans="2:5">
      <c r="B265" s="305"/>
      <c r="C265" s="306"/>
      <c r="D265" s="307"/>
      <c r="E265" s="308"/>
    </row>
    <row r="266" ht="15" spans="2:5">
      <c r="B266" s="305"/>
      <c r="C266" s="306"/>
      <c r="D266" s="307"/>
      <c r="E266" s="308"/>
    </row>
    <row r="267" ht="15" spans="2:5">
      <c r="B267" s="305"/>
      <c r="C267" s="306"/>
      <c r="D267" s="307"/>
      <c r="E267" s="308"/>
    </row>
    <row r="268" ht="15" spans="2:5">
      <c r="B268" s="305"/>
      <c r="C268" s="306"/>
      <c r="D268" s="307"/>
      <c r="E268" s="308"/>
    </row>
    <row r="269" ht="15" spans="2:5">
      <c r="B269" s="305"/>
      <c r="C269" s="306"/>
      <c r="D269" s="307"/>
      <c r="E269" s="308"/>
    </row>
    <row r="270" ht="15" spans="2:5">
      <c r="B270" s="305"/>
      <c r="C270" s="306"/>
      <c r="D270" s="307"/>
      <c r="E270" s="308"/>
    </row>
    <row r="271" ht="15" spans="2:5">
      <c r="B271" s="305"/>
      <c r="C271" s="306"/>
      <c r="D271" s="307"/>
      <c r="E271" s="308"/>
    </row>
    <row r="272" ht="15" spans="2:5">
      <c r="B272" s="305"/>
      <c r="C272" s="306"/>
      <c r="D272" s="307"/>
      <c r="E272" s="308"/>
    </row>
    <row r="273" ht="15" spans="2:5">
      <c r="B273" s="305"/>
      <c r="C273" s="306"/>
      <c r="D273" s="307"/>
      <c r="E273" s="308"/>
    </row>
    <row r="274" ht="15" spans="2:5">
      <c r="B274" s="305"/>
      <c r="C274" s="306"/>
      <c r="D274" s="307"/>
      <c r="E274" s="308"/>
    </row>
    <row r="275" ht="15" spans="2:5">
      <c r="B275" s="305"/>
      <c r="C275" s="306"/>
      <c r="D275" s="307"/>
      <c r="E275" s="308"/>
    </row>
    <row r="276" ht="15" spans="2:5">
      <c r="B276" s="305"/>
      <c r="C276" s="306"/>
      <c r="D276" s="307"/>
      <c r="E276" s="308"/>
    </row>
    <row r="277" ht="15" spans="2:5">
      <c r="B277" s="305"/>
      <c r="C277" s="306"/>
      <c r="D277" s="307"/>
      <c r="E277" s="308"/>
    </row>
    <row r="278" ht="15" spans="2:5">
      <c r="B278" s="305"/>
      <c r="C278" s="306"/>
      <c r="D278" s="307"/>
      <c r="E278" s="308"/>
    </row>
    <row r="279" ht="15" spans="2:5">
      <c r="B279" s="305"/>
      <c r="C279" s="306"/>
      <c r="D279" s="307"/>
      <c r="E279" s="308"/>
    </row>
    <row r="280" ht="15" spans="2:5">
      <c r="B280" s="305"/>
      <c r="C280" s="306"/>
      <c r="D280" s="307"/>
      <c r="E280" s="308"/>
    </row>
    <row r="281" ht="15" spans="2:5">
      <c r="B281" s="305"/>
      <c r="C281" s="306"/>
      <c r="D281" s="307"/>
      <c r="E281" s="308"/>
    </row>
    <row r="282" ht="15" spans="2:5">
      <c r="B282" s="305"/>
      <c r="C282" s="306"/>
      <c r="D282" s="307"/>
      <c r="E282" s="308"/>
    </row>
    <row r="283" ht="15" spans="2:5">
      <c r="B283" s="305"/>
      <c r="C283" s="306"/>
      <c r="D283" s="307"/>
      <c r="E283" s="308"/>
    </row>
    <row r="284" ht="15" spans="2:5">
      <c r="B284" s="305"/>
      <c r="C284" s="306"/>
      <c r="D284" s="307"/>
      <c r="E284" s="308"/>
    </row>
    <row r="285" ht="15" spans="2:5">
      <c r="B285" s="305"/>
      <c r="C285" s="306"/>
      <c r="D285" s="307"/>
      <c r="E285" s="308"/>
    </row>
    <row r="286" ht="15" spans="2:5">
      <c r="B286" s="305"/>
      <c r="C286" s="306"/>
      <c r="D286" s="307"/>
      <c r="E286" s="308"/>
    </row>
    <row r="287" ht="15" spans="2:5">
      <c r="B287" s="305"/>
      <c r="C287" s="306"/>
      <c r="D287" s="307"/>
      <c r="E287" s="308"/>
    </row>
    <row r="288" ht="15" spans="2:5">
      <c r="B288" s="305"/>
      <c r="C288" s="306"/>
      <c r="D288" s="307"/>
      <c r="E288" s="308"/>
    </row>
    <row r="289" ht="15" spans="2:5">
      <c r="B289" s="305"/>
      <c r="C289" s="306"/>
      <c r="D289" s="307"/>
      <c r="E289" s="308"/>
    </row>
    <row r="290" ht="15" spans="2:5">
      <c r="B290" s="305"/>
      <c r="C290" s="306"/>
      <c r="D290" s="307"/>
      <c r="E290" s="308"/>
    </row>
    <row r="291" ht="15" spans="2:5">
      <c r="B291" s="305"/>
      <c r="C291" s="306"/>
      <c r="D291" s="307"/>
      <c r="E291" s="308"/>
    </row>
    <row r="292" ht="15" spans="2:5">
      <c r="B292" s="305"/>
      <c r="C292" s="306"/>
      <c r="D292" s="307"/>
      <c r="E292" s="308"/>
    </row>
    <row r="293" ht="15" spans="2:5">
      <c r="B293" s="305"/>
      <c r="C293" s="306"/>
      <c r="D293" s="307"/>
      <c r="E293" s="308"/>
    </row>
    <row r="294" ht="15" spans="2:5">
      <c r="B294" s="305"/>
      <c r="C294" s="306"/>
      <c r="D294" s="307"/>
      <c r="E294" s="308"/>
    </row>
    <row r="295" ht="15" spans="2:5">
      <c r="B295" s="305"/>
      <c r="C295" s="306"/>
      <c r="D295" s="307"/>
      <c r="E295" s="308"/>
    </row>
    <row r="296" ht="15" spans="2:5">
      <c r="B296" s="305"/>
      <c r="C296" s="306"/>
      <c r="D296" s="307"/>
      <c r="E296" s="308"/>
    </row>
    <row r="297" ht="15" spans="2:5">
      <c r="B297" s="305"/>
      <c r="C297" s="306"/>
      <c r="D297" s="307"/>
      <c r="E297" s="308"/>
    </row>
    <row r="298" ht="15" spans="2:5">
      <c r="B298" s="305"/>
      <c r="C298" s="306"/>
      <c r="D298" s="307"/>
      <c r="E298" s="308"/>
    </row>
    <row r="299" ht="15" spans="2:5">
      <c r="B299" s="305"/>
      <c r="C299" s="306"/>
      <c r="D299" s="307"/>
      <c r="E299" s="308"/>
    </row>
    <row r="300" ht="15" spans="2:5">
      <c r="B300" s="305"/>
      <c r="C300" s="306"/>
      <c r="D300" s="307"/>
      <c r="E300" s="308"/>
    </row>
    <row r="301" ht="15" spans="2:5">
      <c r="B301" s="305"/>
      <c r="C301" s="306"/>
      <c r="D301" s="307"/>
      <c r="E301" s="308"/>
    </row>
    <row r="302" ht="15" spans="2:5">
      <c r="B302" s="305"/>
      <c r="C302" s="306"/>
      <c r="D302" s="307"/>
      <c r="E302" s="308"/>
    </row>
    <row r="303" ht="15" spans="2:5">
      <c r="B303" s="305"/>
      <c r="C303" s="306"/>
      <c r="D303" s="307"/>
      <c r="E303" s="308"/>
    </row>
    <row r="304" ht="15" spans="2:5">
      <c r="B304" s="305"/>
      <c r="C304" s="306"/>
      <c r="D304" s="307"/>
      <c r="E304" s="308"/>
    </row>
    <row r="305" ht="15" spans="2:5">
      <c r="B305" s="305"/>
      <c r="C305" s="306"/>
      <c r="D305" s="307"/>
      <c r="E305" s="308"/>
    </row>
    <row r="306" ht="15" spans="2:5">
      <c r="B306" s="305"/>
      <c r="C306" s="306"/>
      <c r="D306" s="307"/>
      <c r="E306" s="308"/>
    </row>
    <row r="307" ht="15" spans="2:5">
      <c r="B307" s="305"/>
      <c r="C307" s="306"/>
      <c r="D307" s="307"/>
      <c r="E307" s="308"/>
    </row>
    <row r="308" ht="15" spans="2:5">
      <c r="B308" s="305"/>
      <c r="C308" s="306"/>
      <c r="D308" s="307"/>
      <c r="E308" s="308"/>
    </row>
    <row r="309" ht="15" spans="2:5">
      <c r="B309" s="305"/>
      <c r="C309" s="306"/>
      <c r="D309" s="307"/>
      <c r="E309" s="308"/>
    </row>
    <row r="310" ht="15" spans="2:5">
      <c r="B310" s="305"/>
      <c r="C310" s="306"/>
      <c r="D310" s="307"/>
      <c r="E310" s="308"/>
    </row>
    <row r="311" ht="15" spans="2:5">
      <c r="B311" s="305"/>
      <c r="C311" s="306"/>
      <c r="D311" s="307"/>
      <c r="E311" s="308"/>
    </row>
    <row r="312" ht="15" spans="2:5">
      <c r="B312" s="305"/>
      <c r="C312" s="306"/>
      <c r="D312" s="307"/>
      <c r="E312" s="308"/>
    </row>
    <row r="313" ht="15" spans="2:5">
      <c r="B313" s="305"/>
      <c r="C313" s="306"/>
      <c r="D313" s="307"/>
      <c r="E313" s="308"/>
    </row>
    <row r="314" ht="15" spans="2:5">
      <c r="B314" s="305"/>
      <c r="C314" s="306"/>
      <c r="D314" s="307"/>
      <c r="E314" s="308"/>
    </row>
    <row r="315" ht="15" spans="2:5">
      <c r="B315" s="305"/>
      <c r="C315" s="306"/>
      <c r="D315" s="307"/>
      <c r="E315" s="308"/>
    </row>
    <row r="316" ht="15" spans="2:5">
      <c r="B316" s="305"/>
      <c r="C316" s="306"/>
      <c r="D316" s="307"/>
      <c r="E316" s="308"/>
    </row>
    <row r="317" ht="15" spans="2:5">
      <c r="B317" s="305"/>
      <c r="C317" s="306"/>
      <c r="D317" s="307"/>
      <c r="E317" s="308"/>
    </row>
    <row r="318" ht="15" spans="2:5">
      <c r="B318" s="305"/>
      <c r="C318" s="306"/>
      <c r="D318" s="307"/>
      <c r="E318" s="308"/>
    </row>
    <row r="319" ht="15" spans="2:5">
      <c r="B319" s="305"/>
      <c r="C319" s="306"/>
      <c r="D319" s="307"/>
      <c r="E319" s="308"/>
    </row>
    <row r="320" ht="15" spans="2:5">
      <c r="B320" s="305"/>
      <c r="C320" s="306"/>
      <c r="D320" s="307"/>
      <c r="E320" s="308"/>
    </row>
    <row r="321" ht="15" spans="2:5">
      <c r="B321" s="305"/>
      <c r="C321" s="306"/>
      <c r="D321" s="307"/>
      <c r="E321" s="308"/>
    </row>
    <row r="322" ht="15" spans="2:5">
      <c r="B322" s="305"/>
      <c r="C322" s="306"/>
      <c r="D322" s="307"/>
      <c r="E322" s="308"/>
    </row>
    <row r="323" ht="15" spans="2:5">
      <c r="B323" s="305"/>
      <c r="C323" s="306"/>
      <c r="D323" s="307"/>
      <c r="E323" s="308"/>
    </row>
    <row r="324" ht="15" spans="2:5">
      <c r="B324" s="305"/>
      <c r="C324" s="306"/>
      <c r="D324" s="307"/>
      <c r="E324" s="308"/>
    </row>
    <row r="325" ht="15" spans="2:5">
      <c r="B325" s="305"/>
      <c r="C325" s="306"/>
      <c r="D325" s="307"/>
      <c r="E325" s="308"/>
    </row>
    <row r="326" ht="15" spans="2:5">
      <c r="B326" s="305"/>
      <c r="C326" s="306"/>
      <c r="D326" s="307"/>
      <c r="E326" s="308"/>
    </row>
    <row r="327" ht="15" spans="2:5">
      <c r="B327" s="305"/>
      <c r="C327" s="306"/>
      <c r="D327" s="307"/>
      <c r="E327" s="308"/>
    </row>
    <row r="328" ht="15" spans="2:5">
      <c r="B328" s="305"/>
      <c r="C328" s="306"/>
      <c r="D328" s="307"/>
      <c r="E328" s="308"/>
    </row>
    <row r="329" ht="15" spans="2:5">
      <c r="B329" s="305"/>
      <c r="C329" s="306"/>
      <c r="D329" s="307"/>
      <c r="E329" s="308"/>
    </row>
    <row r="330" ht="15" spans="2:5">
      <c r="B330" s="305"/>
      <c r="C330" s="306"/>
      <c r="D330" s="307"/>
      <c r="E330" s="308"/>
    </row>
    <row r="331" ht="15" spans="2:5">
      <c r="B331" s="305"/>
      <c r="C331" s="306"/>
      <c r="D331" s="307"/>
      <c r="E331" s="308"/>
    </row>
    <row r="332" ht="15" spans="2:5">
      <c r="B332" s="305"/>
      <c r="C332" s="306"/>
      <c r="D332" s="307"/>
      <c r="E332" s="308"/>
    </row>
    <row r="333" ht="15" spans="2:5">
      <c r="B333" s="305"/>
      <c r="C333" s="306"/>
      <c r="D333" s="307"/>
      <c r="E333" s="308"/>
    </row>
    <row r="334" ht="15" spans="2:5">
      <c r="B334" s="305"/>
      <c r="C334" s="306"/>
      <c r="D334" s="307"/>
      <c r="E334" s="308"/>
    </row>
    <row r="335" ht="15" spans="2:5">
      <c r="B335" s="305"/>
      <c r="C335" s="306"/>
      <c r="D335" s="307"/>
      <c r="E335" s="308"/>
    </row>
    <row r="336" ht="15" spans="2:5">
      <c r="B336" s="305"/>
      <c r="C336" s="306"/>
      <c r="D336" s="307"/>
      <c r="E336" s="308"/>
    </row>
    <row r="337" ht="15" spans="2:5">
      <c r="B337" s="305"/>
      <c r="C337" s="306"/>
      <c r="D337" s="307"/>
      <c r="E337" s="308"/>
    </row>
    <row r="338" ht="15" spans="2:5">
      <c r="B338" s="305"/>
      <c r="C338" s="306"/>
      <c r="D338" s="307"/>
      <c r="E338" s="308"/>
    </row>
    <row r="339" ht="15" spans="2:5">
      <c r="B339" s="305"/>
      <c r="C339" s="306"/>
      <c r="D339" s="307"/>
      <c r="E339" s="308"/>
    </row>
    <row r="340" ht="15" spans="2:5">
      <c r="B340" s="305"/>
      <c r="C340" s="306"/>
      <c r="D340" s="307"/>
      <c r="E340" s="308"/>
    </row>
    <row r="341" ht="15" spans="2:5">
      <c r="B341" s="305"/>
      <c r="C341" s="306"/>
      <c r="D341" s="307"/>
      <c r="E341" s="308"/>
    </row>
    <row r="342" ht="15" spans="2:5">
      <c r="B342" s="305"/>
      <c r="C342" s="306"/>
      <c r="D342" s="307"/>
      <c r="E342" s="308"/>
    </row>
    <row r="343" ht="15" spans="2:5">
      <c r="B343" s="305"/>
      <c r="C343" s="306"/>
      <c r="D343" s="307"/>
      <c r="E343" s="308"/>
    </row>
    <row r="344" ht="15" spans="2:5">
      <c r="B344" s="305"/>
      <c r="C344" s="306"/>
      <c r="D344" s="307"/>
      <c r="E344" s="308"/>
    </row>
    <row r="345" ht="15" spans="2:5">
      <c r="B345" s="305"/>
      <c r="C345" s="306"/>
      <c r="D345" s="307"/>
      <c r="E345" s="308"/>
    </row>
    <row r="346" ht="15" spans="2:5">
      <c r="B346" s="305"/>
      <c r="C346" s="306"/>
      <c r="D346" s="307"/>
      <c r="E346" s="308"/>
    </row>
    <row r="347" ht="15" spans="2:5">
      <c r="B347" s="305"/>
      <c r="C347" s="306"/>
      <c r="D347" s="307"/>
      <c r="E347" s="308"/>
    </row>
    <row r="348" ht="15" spans="2:5">
      <c r="B348" s="305"/>
      <c r="C348" s="306"/>
      <c r="D348" s="307"/>
      <c r="E348" s="308"/>
    </row>
    <row r="349" ht="15" spans="2:5">
      <c r="B349" s="305"/>
      <c r="C349" s="306"/>
      <c r="D349" s="307"/>
      <c r="E349" s="308"/>
    </row>
    <row r="350" ht="15" spans="2:5">
      <c r="B350" s="305"/>
      <c r="C350" s="306"/>
      <c r="D350" s="307"/>
      <c r="E350" s="308"/>
    </row>
    <row r="351" ht="15" spans="2:5">
      <c r="B351" s="305"/>
      <c r="C351" s="306"/>
      <c r="D351" s="307"/>
      <c r="E351" s="308"/>
    </row>
    <row r="352" ht="15" spans="2:5">
      <c r="B352" s="305"/>
      <c r="C352" s="306"/>
      <c r="D352" s="307"/>
      <c r="E352" s="308"/>
    </row>
    <row r="353" ht="15" spans="2:5">
      <c r="B353" s="305"/>
      <c r="C353" s="306"/>
      <c r="D353" s="307"/>
      <c r="E353" s="308"/>
    </row>
    <row r="354" ht="15" spans="2:5">
      <c r="B354" s="305"/>
      <c r="C354" s="306"/>
      <c r="D354" s="307"/>
      <c r="E354" s="308"/>
    </row>
    <row r="355" ht="15" spans="2:5">
      <c r="B355" s="305"/>
      <c r="C355" s="306"/>
      <c r="D355" s="307"/>
      <c r="E355" s="308"/>
    </row>
    <row r="356" ht="15" spans="2:5">
      <c r="B356" s="305"/>
      <c r="C356" s="306"/>
      <c r="D356" s="307"/>
      <c r="E356" s="308"/>
    </row>
    <row r="357" ht="15" spans="2:5">
      <c r="B357" s="305"/>
      <c r="C357" s="306"/>
      <c r="D357" s="307"/>
      <c r="E357" s="308"/>
    </row>
    <row r="358" ht="15" spans="2:5">
      <c r="B358" s="305"/>
      <c r="C358" s="306"/>
      <c r="D358" s="307"/>
      <c r="E358" s="308"/>
    </row>
    <row r="359" ht="15" spans="2:5">
      <c r="B359" s="305"/>
      <c r="C359" s="306"/>
      <c r="D359" s="307"/>
      <c r="E359" s="308"/>
    </row>
    <row r="360" ht="15" spans="2:5">
      <c r="B360" s="305"/>
      <c r="C360" s="306"/>
      <c r="D360" s="307"/>
      <c r="E360" s="308"/>
    </row>
    <row r="361" ht="15" spans="2:5">
      <c r="B361" s="305"/>
      <c r="C361" s="306"/>
      <c r="D361" s="307"/>
      <c r="E361" s="308"/>
    </row>
    <row r="362" ht="15" spans="2:5">
      <c r="B362" s="305"/>
      <c r="C362" s="306"/>
      <c r="D362" s="307"/>
      <c r="E362" s="308"/>
    </row>
    <row r="363" ht="15" spans="2:5">
      <c r="B363" s="305"/>
      <c r="C363" s="306"/>
      <c r="D363" s="307"/>
      <c r="E363" s="308"/>
    </row>
    <row r="364" ht="15" spans="2:5">
      <c r="B364" s="305"/>
      <c r="C364" s="306"/>
      <c r="D364" s="307"/>
      <c r="E364" s="308"/>
    </row>
    <row r="365" ht="15" spans="2:5">
      <c r="B365" s="305"/>
      <c r="C365" s="306"/>
      <c r="D365" s="307"/>
      <c r="E365" s="308"/>
    </row>
    <row r="366" ht="15" spans="2:5">
      <c r="B366" s="305"/>
      <c r="C366" s="306"/>
      <c r="D366" s="307"/>
      <c r="E366" s="308"/>
    </row>
    <row r="367" ht="15" spans="2:5">
      <c r="B367" s="305"/>
      <c r="C367" s="306"/>
      <c r="D367" s="307"/>
      <c r="E367" s="308"/>
    </row>
    <row r="368" ht="15" spans="2:5">
      <c r="B368" s="305"/>
      <c r="C368" s="306"/>
      <c r="D368" s="307"/>
      <c r="E368" s="308"/>
    </row>
    <row r="369" ht="15" spans="2:5">
      <c r="B369" s="305"/>
      <c r="C369" s="306"/>
      <c r="D369" s="307"/>
      <c r="E369" s="308"/>
    </row>
    <row r="370" ht="15" spans="2:5">
      <c r="B370" s="305"/>
      <c r="C370" s="306"/>
      <c r="D370" s="307"/>
      <c r="E370" s="308"/>
    </row>
    <row r="371" ht="15" spans="2:5">
      <c r="B371" s="305"/>
      <c r="C371" s="306"/>
      <c r="D371" s="307"/>
      <c r="E371" s="308"/>
    </row>
    <row r="372" ht="15" spans="2:5">
      <c r="B372" s="305"/>
      <c r="C372" s="306"/>
      <c r="D372" s="307"/>
      <c r="E372" s="308"/>
    </row>
    <row r="373" ht="15" spans="2:5">
      <c r="B373" s="305"/>
      <c r="C373" s="306"/>
      <c r="D373" s="307"/>
      <c r="E373" s="308"/>
    </row>
    <row r="374" ht="15" spans="2:5">
      <c r="B374" s="305"/>
      <c r="C374" s="306"/>
      <c r="D374" s="307"/>
      <c r="E374" s="308"/>
    </row>
    <row r="375" ht="15" spans="2:5">
      <c r="B375" s="305"/>
      <c r="C375" s="306"/>
      <c r="D375" s="307"/>
      <c r="E375" s="308"/>
    </row>
    <row r="376" ht="15" spans="2:5">
      <c r="B376" s="305"/>
      <c r="C376" s="306"/>
      <c r="D376" s="307"/>
      <c r="E376" s="308"/>
    </row>
    <row r="377" ht="15" spans="2:5">
      <c r="B377" s="305"/>
      <c r="C377" s="306"/>
      <c r="D377" s="307"/>
      <c r="E377" s="308"/>
    </row>
    <row r="378" ht="15" spans="2:5">
      <c r="B378" s="305"/>
      <c r="C378" s="306"/>
      <c r="D378" s="307"/>
      <c r="E378" s="308"/>
    </row>
    <row r="379" ht="15" spans="2:5">
      <c r="B379" s="305"/>
      <c r="C379" s="306"/>
      <c r="D379" s="307"/>
      <c r="E379" s="308"/>
    </row>
    <row r="380" ht="15" spans="2:5">
      <c r="B380" s="305"/>
      <c r="C380" s="306"/>
      <c r="D380" s="307"/>
      <c r="E380" s="308"/>
    </row>
    <row r="381" ht="15" spans="2:5">
      <c r="B381" s="305"/>
      <c r="C381" s="306"/>
      <c r="D381" s="307"/>
      <c r="E381" s="308"/>
    </row>
    <row r="382" ht="15" spans="2:5">
      <c r="B382" s="305"/>
      <c r="C382" s="306"/>
      <c r="D382" s="307"/>
      <c r="E382" s="308"/>
    </row>
    <row r="383" ht="15" spans="2:5">
      <c r="B383" s="305"/>
      <c r="C383" s="306"/>
      <c r="D383" s="307"/>
      <c r="E383" s="308"/>
    </row>
    <row r="384" ht="15" spans="2:5">
      <c r="B384" s="305"/>
      <c r="C384" s="306"/>
      <c r="D384" s="307"/>
      <c r="E384" s="308"/>
    </row>
    <row r="385" ht="15" spans="2:5">
      <c r="B385" s="305"/>
      <c r="C385" s="306"/>
      <c r="D385" s="307"/>
      <c r="E385" s="308"/>
    </row>
    <row r="386" ht="15" spans="2:5">
      <c r="B386" s="305"/>
      <c r="C386" s="306"/>
      <c r="D386" s="307"/>
      <c r="E386" s="308"/>
    </row>
    <row r="387" ht="15" spans="2:5">
      <c r="B387" s="305"/>
      <c r="C387" s="306"/>
      <c r="D387" s="307"/>
      <c r="E387" s="308"/>
    </row>
    <row r="388" ht="15" spans="2:5">
      <c r="B388" s="305"/>
      <c r="C388" s="306"/>
      <c r="D388" s="307"/>
      <c r="E388" s="308"/>
    </row>
    <row r="389" ht="15" spans="2:5">
      <c r="B389" s="305"/>
      <c r="C389" s="306"/>
      <c r="D389" s="307"/>
      <c r="E389" s="308"/>
    </row>
    <row r="390" ht="15" spans="2:5">
      <c r="B390" s="305"/>
      <c r="C390" s="306"/>
      <c r="D390" s="307"/>
      <c r="E390" s="308"/>
    </row>
    <row r="391" ht="15" spans="2:5">
      <c r="B391" s="305"/>
      <c r="C391" s="306"/>
      <c r="D391" s="307"/>
      <c r="E391" s="308"/>
    </row>
    <row r="392" ht="15" spans="2:5">
      <c r="B392" s="305"/>
      <c r="C392" s="306"/>
      <c r="D392" s="307"/>
      <c r="E392" s="308"/>
    </row>
    <row r="393" ht="15" spans="2:5">
      <c r="B393" s="305"/>
      <c r="C393" s="306"/>
      <c r="D393" s="307"/>
      <c r="E393" s="308"/>
    </row>
    <row r="394" ht="15" spans="2:5">
      <c r="B394" s="305"/>
      <c r="C394" s="306"/>
      <c r="D394" s="307"/>
      <c r="E394" s="308"/>
    </row>
    <row r="395" ht="15" spans="2:5">
      <c r="B395" s="305"/>
      <c r="C395" s="306"/>
      <c r="D395" s="307"/>
      <c r="E395" s="308"/>
    </row>
    <row r="396" ht="15" spans="2:5">
      <c r="B396" s="305"/>
      <c r="C396" s="306"/>
      <c r="D396" s="307"/>
      <c r="E396" s="308"/>
    </row>
    <row r="397" ht="15" spans="2:5">
      <c r="B397" s="305"/>
      <c r="C397" s="306"/>
      <c r="D397" s="307"/>
      <c r="E397" s="308"/>
    </row>
    <row r="398" ht="15" spans="2:5">
      <c r="B398" s="305"/>
      <c r="C398" s="306"/>
      <c r="D398" s="307"/>
      <c r="E398" s="308"/>
    </row>
    <row r="399" ht="15" spans="2:5">
      <c r="B399" s="305"/>
      <c r="C399" s="306"/>
      <c r="D399" s="307"/>
      <c r="E399" s="308"/>
    </row>
    <row r="400" ht="15" spans="2:5">
      <c r="B400" s="305"/>
      <c r="C400" s="306"/>
      <c r="D400" s="307"/>
      <c r="E400" s="308"/>
    </row>
    <row r="401" ht="15" spans="2:5">
      <c r="B401" s="305"/>
      <c r="C401" s="306"/>
      <c r="D401" s="307"/>
      <c r="E401" s="308"/>
    </row>
    <row r="402" ht="15" spans="2:5">
      <c r="B402" s="305"/>
      <c r="C402" s="306"/>
      <c r="D402" s="307"/>
      <c r="E402" s="308"/>
    </row>
    <row r="403" ht="15" spans="2:5">
      <c r="B403" s="305"/>
      <c r="C403" s="306"/>
      <c r="D403" s="307"/>
      <c r="E403" s="308"/>
    </row>
    <row r="404" ht="15" spans="2:5">
      <c r="B404" s="305"/>
      <c r="C404" s="306"/>
      <c r="D404" s="307"/>
      <c r="E404" s="308"/>
    </row>
    <row r="405" ht="15" spans="2:5">
      <c r="B405" s="305"/>
      <c r="C405" s="306"/>
      <c r="D405" s="307"/>
      <c r="E405" s="308"/>
    </row>
    <row r="406" ht="15" spans="2:5">
      <c r="B406" s="305"/>
      <c r="C406" s="306"/>
      <c r="D406" s="307"/>
      <c r="E406" s="308"/>
    </row>
    <row r="407" ht="15" spans="2:5">
      <c r="B407" s="305"/>
      <c r="C407" s="306"/>
      <c r="D407" s="307"/>
      <c r="E407" s="308"/>
    </row>
    <row r="408" ht="15" spans="2:5">
      <c r="B408" s="305"/>
      <c r="C408" s="306"/>
      <c r="D408" s="307"/>
      <c r="E408" s="308"/>
    </row>
    <row r="409" ht="15" spans="2:5">
      <c r="B409" s="305"/>
      <c r="C409" s="306"/>
      <c r="D409" s="307"/>
      <c r="E409" s="308"/>
    </row>
    <row r="410" ht="15" spans="2:5">
      <c r="B410" s="305"/>
      <c r="C410" s="306"/>
      <c r="D410" s="307"/>
      <c r="E410" s="308"/>
    </row>
    <row r="411" ht="15" spans="2:5">
      <c r="B411" s="305"/>
      <c r="C411" s="306"/>
      <c r="D411" s="307"/>
      <c r="E411" s="308"/>
    </row>
    <row r="412" ht="15" spans="2:5">
      <c r="B412" s="305"/>
      <c r="C412" s="306"/>
      <c r="D412" s="307"/>
      <c r="E412" s="308"/>
    </row>
    <row r="413" ht="15" spans="2:5">
      <c r="B413" s="305"/>
      <c r="C413" s="306"/>
      <c r="D413" s="307"/>
      <c r="E413" s="308"/>
    </row>
    <row r="414" ht="15" spans="2:5">
      <c r="B414" s="305"/>
      <c r="C414" s="306"/>
      <c r="D414" s="307"/>
      <c r="E414" s="308"/>
    </row>
    <row r="415" ht="15" spans="2:5">
      <c r="B415" s="305"/>
      <c r="C415" s="306"/>
      <c r="D415" s="307"/>
      <c r="E415" s="308"/>
    </row>
    <row r="416" ht="15" spans="2:5">
      <c r="B416" s="305"/>
      <c r="C416" s="306"/>
      <c r="D416" s="307"/>
      <c r="E416" s="308"/>
    </row>
    <row r="417" ht="15" spans="2:5">
      <c r="B417" s="305"/>
      <c r="C417" s="306"/>
      <c r="D417" s="307"/>
      <c r="E417" s="308"/>
    </row>
    <row r="418" ht="15" spans="2:5">
      <c r="B418" s="305"/>
      <c r="C418" s="306"/>
      <c r="D418" s="307"/>
      <c r="E418" s="308"/>
    </row>
    <row r="419" ht="15" spans="2:5">
      <c r="B419" s="305"/>
      <c r="C419" s="306"/>
      <c r="D419" s="307"/>
      <c r="E419" s="308"/>
    </row>
    <row r="420" ht="15" spans="2:5">
      <c r="B420" s="305"/>
      <c r="C420" s="306"/>
      <c r="D420" s="307"/>
      <c r="E420" s="308"/>
    </row>
    <row r="421" ht="15" spans="2:5">
      <c r="B421" s="305"/>
      <c r="C421" s="306"/>
      <c r="D421" s="307"/>
      <c r="E421" s="308"/>
    </row>
    <row r="422" ht="15" spans="2:5">
      <c r="B422" s="305"/>
      <c r="C422" s="306"/>
      <c r="D422" s="307"/>
      <c r="E422" s="308"/>
    </row>
    <row r="423" ht="15" spans="2:5">
      <c r="B423" s="305"/>
      <c r="C423" s="306"/>
      <c r="D423" s="307"/>
      <c r="E423" s="308"/>
    </row>
    <row r="424" ht="15" spans="2:5">
      <c r="B424" s="305"/>
      <c r="C424" s="306"/>
      <c r="D424" s="307"/>
      <c r="E424" s="308"/>
    </row>
    <row r="425" ht="15" spans="2:5">
      <c r="B425" s="305"/>
      <c r="C425" s="306"/>
      <c r="D425" s="307"/>
      <c r="E425" s="308"/>
    </row>
    <row r="426" ht="15" spans="2:5">
      <c r="B426" s="305"/>
      <c r="C426" s="306"/>
      <c r="D426" s="307"/>
      <c r="E426" s="308"/>
    </row>
    <row r="427" ht="15" spans="2:5">
      <c r="B427" s="305"/>
      <c r="C427" s="306"/>
      <c r="D427" s="307"/>
      <c r="E427" s="308"/>
    </row>
    <row r="428" ht="15" spans="2:5">
      <c r="B428" s="305"/>
      <c r="C428" s="306"/>
      <c r="D428" s="307"/>
      <c r="E428" s="308"/>
    </row>
    <row r="429" ht="15" spans="2:5">
      <c r="B429" s="305"/>
      <c r="C429" s="306"/>
      <c r="D429" s="307"/>
      <c r="E429" s="308"/>
    </row>
    <row r="430" ht="15" spans="2:5">
      <c r="B430" s="305"/>
      <c r="C430" s="306"/>
      <c r="D430" s="307"/>
      <c r="E430" s="308"/>
    </row>
    <row r="431" ht="15" spans="2:5">
      <c r="B431" s="305"/>
      <c r="C431" s="306"/>
      <c r="D431" s="307"/>
      <c r="E431" s="308"/>
    </row>
    <row r="432" ht="15" spans="2:5">
      <c r="B432" s="305"/>
      <c r="C432" s="306"/>
      <c r="D432" s="307"/>
      <c r="E432" s="308"/>
    </row>
    <row r="433" ht="15" spans="2:5">
      <c r="B433" s="305"/>
      <c r="C433" s="306"/>
      <c r="D433" s="307"/>
      <c r="E433" s="308"/>
    </row>
    <row r="434" ht="15" spans="2:5">
      <c r="B434" s="305"/>
      <c r="C434" s="306"/>
      <c r="D434" s="307"/>
      <c r="E434" s="308"/>
    </row>
    <row r="435" ht="15" spans="2:5">
      <c r="B435" s="305"/>
      <c r="C435" s="306"/>
      <c r="D435" s="307"/>
      <c r="E435" s="308"/>
    </row>
    <row r="436" ht="15" spans="2:5">
      <c r="B436" s="305"/>
      <c r="C436" s="306"/>
      <c r="D436" s="307"/>
      <c r="E436" s="308"/>
    </row>
    <row r="437" ht="15" spans="2:5">
      <c r="B437" s="305"/>
      <c r="C437" s="306"/>
      <c r="D437" s="307"/>
      <c r="E437" s="308"/>
    </row>
    <row r="438" ht="15" spans="2:5">
      <c r="B438" s="305"/>
      <c r="C438" s="306"/>
      <c r="D438" s="307"/>
      <c r="E438" s="308"/>
    </row>
    <row r="439" ht="15" spans="2:5">
      <c r="B439" s="305"/>
      <c r="C439" s="306"/>
      <c r="D439" s="307"/>
      <c r="E439" s="308"/>
    </row>
    <row r="440" ht="15" spans="2:5">
      <c r="B440" s="305"/>
      <c r="C440" s="306"/>
      <c r="D440" s="307"/>
      <c r="E440" s="308"/>
    </row>
    <row r="441" ht="15" spans="2:5">
      <c r="B441" s="305"/>
      <c r="C441" s="306"/>
      <c r="D441" s="307"/>
      <c r="E441" s="308"/>
    </row>
    <row r="442" ht="15" spans="2:5">
      <c r="B442" s="305"/>
      <c r="C442" s="306"/>
      <c r="D442" s="307"/>
      <c r="E442" s="308"/>
    </row>
    <row r="443" ht="15" spans="2:5">
      <c r="B443" s="305"/>
      <c r="C443" s="306"/>
      <c r="D443" s="307"/>
      <c r="E443" s="308"/>
    </row>
    <row r="444" ht="15" spans="2:5">
      <c r="B444" s="305"/>
      <c r="C444" s="306"/>
      <c r="D444" s="307"/>
      <c r="E444" s="308"/>
    </row>
    <row r="445" ht="15" spans="2:5">
      <c r="B445" s="305"/>
      <c r="C445" s="306"/>
      <c r="D445" s="307"/>
      <c r="E445" s="308"/>
    </row>
    <row r="446" ht="15" spans="2:5">
      <c r="B446" s="305"/>
      <c r="C446" s="306"/>
      <c r="D446" s="307"/>
      <c r="E446" s="308"/>
    </row>
    <row r="447" ht="15" spans="2:5">
      <c r="B447" s="305"/>
      <c r="C447" s="306"/>
      <c r="D447" s="307"/>
      <c r="E447" s="308"/>
    </row>
    <row r="448" ht="15" spans="2:5">
      <c r="B448" s="305"/>
      <c r="C448" s="306"/>
      <c r="D448" s="307"/>
      <c r="E448" s="308"/>
    </row>
    <row r="449" ht="15" spans="2:5">
      <c r="B449" s="305"/>
      <c r="C449" s="306"/>
      <c r="D449" s="307"/>
      <c r="E449" s="308"/>
    </row>
    <row r="450" ht="15" spans="2:5">
      <c r="B450" s="305"/>
      <c r="C450" s="306"/>
      <c r="D450" s="307"/>
      <c r="E450" s="308"/>
    </row>
    <row r="451" ht="15" spans="2:5">
      <c r="B451" s="305"/>
      <c r="C451" s="306"/>
      <c r="D451" s="307"/>
      <c r="E451" s="308"/>
    </row>
  </sheetData>
  <mergeCells count="6">
    <mergeCell ref="A1:E1"/>
    <mergeCell ref="B3:C3"/>
    <mergeCell ref="A5:D5"/>
    <mergeCell ref="A3:A4"/>
    <mergeCell ref="D3:D4"/>
    <mergeCell ref="E3:E4"/>
  </mergeCells>
  <printOptions horizontalCentered="1"/>
  <pageMargins left="0.904166666666667" right="0.904166666666667" top="0.94375" bottom="0.94375" header="0.313888888888889" footer="0.590277777777778"/>
  <pageSetup paperSize="9" firstPageNumber="14" orientation="portrait" useFirstPageNumber="1"/>
  <headerFooter>
    <oddFooter>&amp;C第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8"/>
  <sheetViews>
    <sheetView view="pageBreakPreview" zoomScale="130" zoomScaleNormal="100" zoomScaleSheetLayoutView="130" topLeftCell="A137" workbookViewId="0">
      <selection activeCell="K158" sqref="K158"/>
    </sheetView>
  </sheetViews>
  <sheetFormatPr defaultColWidth="8" defaultRowHeight="18.75" outlineLevelCol="7"/>
  <cols>
    <col min="1" max="1" width="8.375" style="252" customWidth="1"/>
    <col min="2" max="2" width="6.375" style="253" customWidth="1"/>
    <col min="3" max="3" width="5.625" style="253" customWidth="1"/>
    <col min="4" max="4" width="7.125" style="253" customWidth="1"/>
    <col min="5" max="5" width="37.625" style="254" customWidth="1"/>
    <col min="6" max="6" width="13.5" style="255" customWidth="1"/>
    <col min="7" max="8" width="9.125" style="254" customWidth="1"/>
    <col min="9" max="240" width="8" style="254"/>
    <col min="241" max="241" width="8.375" style="254" customWidth="1"/>
    <col min="242" max="242" width="6.375" style="254" customWidth="1"/>
    <col min="243" max="243" width="5.625" style="254" customWidth="1"/>
    <col min="244" max="244" width="7.125" style="254" customWidth="1"/>
    <col min="245" max="245" width="37.625" style="254" customWidth="1"/>
    <col min="246" max="246" width="13.5" style="254" customWidth="1"/>
    <col min="247" max="496" width="8" style="254"/>
    <col min="497" max="497" width="8.375" style="254" customWidth="1"/>
    <col min="498" max="498" width="6.375" style="254" customWidth="1"/>
    <col min="499" max="499" width="5.625" style="254" customWidth="1"/>
    <col min="500" max="500" width="7.125" style="254" customWidth="1"/>
    <col min="501" max="501" width="37.625" style="254" customWidth="1"/>
    <col min="502" max="502" width="13.5" style="254" customWidth="1"/>
    <col min="503" max="752" width="8" style="254"/>
    <col min="753" max="753" width="8.375" style="254" customWidth="1"/>
    <col min="754" max="754" width="6.375" style="254" customWidth="1"/>
    <col min="755" max="755" width="5.625" style="254" customWidth="1"/>
    <col min="756" max="756" width="7.125" style="254" customWidth="1"/>
    <col min="757" max="757" width="37.625" style="254" customWidth="1"/>
    <col min="758" max="758" width="13.5" style="254" customWidth="1"/>
    <col min="759" max="1008" width="8" style="254"/>
    <col min="1009" max="1009" width="8.375" style="254" customWidth="1"/>
    <col min="1010" max="1010" width="6.375" style="254" customWidth="1"/>
    <col min="1011" max="1011" width="5.625" style="254" customWidth="1"/>
    <col min="1012" max="1012" width="7.125" style="254" customWidth="1"/>
    <col min="1013" max="1013" width="37.625" style="254" customWidth="1"/>
    <col min="1014" max="1014" width="13.5" style="254" customWidth="1"/>
    <col min="1015" max="1264" width="8" style="254"/>
    <col min="1265" max="1265" width="8.375" style="254" customWidth="1"/>
    <col min="1266" max="1266" width="6.375" style="254" customWidth="1"/>
    <col min="1267" max="1267" width="5.625" style="254" customWidth="1"/>
    <col min="1268" max="1268" width="7.125" style="254" customWidth="1"/>
    <col min="1269" max="1269" width="37.625" style="254" customWidth="1"/>
    <col min="1270" max="1270" width="13.5" style="254" customWidth="1"/>
    <col min="1271" max="1520" width="8" style="254"/>
    <col min="1521" max="1521" width="8.375" style="254" customWidth="1"/>
    <col min="1522" max="1522" width="6.375" style="254" customWidth="1"/>
    <col min="1523" max="1523" width="5.625" style="254" customWidth="1"/>
    <col min="1524" max="1524" width="7.125" style="254" customWidth="1"/>
    <col min="1525" max="1525" width="37.625" style="254" customWidth="1"/>
    <col min="1526" max="1526" width="13.5" style="254" customWidth="1"/>
    <col min="1527" max="1776" width="8" style="254"/>
    <col min="1777" max="1777" width="8.375" style="254" customWidth="1"/>
    <col min="1778" max="1778" width="6.375" style="254" customWidth="1"/>
    <col min="1779" max="1779" width="5.625" style="254" customWidth="1"/>
    <col min="1780" max="1780" width="7.125" style="254" customWidth="1"/>
    <col min="1781" max="1781" width="37.625" style="254" customWidth="1"/>
    <col min="1782" max="1782" width="13.5" style="254" customWidth="1"/>
    <col min="1783" max="2032" width="8" style="254"/>
    <col min="2033" max="2033" width="8.375" style="254" customWidth="1"/>
    <col min="2034" max="2034" width="6.375" style="254" customWidth="1"/>
    <col min="2035" max="2035" width="5.625" style="254" customWidth="1"/>
    <col min="2036" max="2036" width="7.125" style="254" customWidth="1"/>
    <col min="2037" max="2037" width="37.625" style="254" customWidth="1"/>
    <col min="2038" max="2038" width="13.5" style="254" customWidth="1"/>
    <col min="2039" max="2288" width="8" style="254"/>
    <col min="2289" max="2289" width="8.375" style="254" customWidth="1"/>
    <col min="2290" max="2290" width="6.375" style="254" customWidth="1"/>
    <col min="2291" max="2291" width="5.625" style="254" customWidth="1"/>
    <col min="2292" max="2292" width="7.125" style="254" customWidth="1"/>
    <col min="2293" max="2293" width="37.625" style="254" customWidth="1"/>
    <col min="2294" max="2294" width="13.5" style="254" customWidth="1"/>
    <col min="2295" max="2544" width="8" style="254"/>
    <col min="2545" max="2545" width="8.375" style="254" customWidth="1"/>
    <col min="2546" max="2546" width="6.375" style="254" customWidth="1"/>
    <col min="2547" max="2547" width="5.625" style="254" customWidth="1"/>
    <col min="2548" max="2548" width="7.125" style="254" customWidth="1"/>
    <col min="2549" max="2549" width="37.625" style="254" customWidth="1"/>
    <col min="2550" max="2550" width="13.5" style="254" customWidth="1"/>
    <col min="2551" max="2800" width="8" style="254"/>
    <col min="2801" max="2801" width="8.375" style="254" customWidth="1"/>
    <col min="2802" max="2802" width="6.375" style="254" customWidth="1"/>
    <col min="2803" max="2803" width="5.625" style="254" customWidth="1"/>
    <col min="2804" max="2804" width="7.125" style="254" customWidth="1"/>
    <col min="2805" max="2805" width="37.625" style="254" customWidth="1"/>
    <col min="2806" max="2806" width="13.5" style="254" customWidth="1"/>
    <col min="2807" max="3056" width="8" style="254"/>
    <col min="3057" max="3057" width="8.375" style="254" customWidth="1"/>
    <col min="3058" max="3058" width="6.375" style="254" customWidth="1"/>
    <col min="3059" max="3059" width="5.625" style="254" customWidth="1"/>
    <col min="3060" max="3060" width="7.125" style="254" customWidth="1"/>
    <col min="3061" max="3061" width="37.625" style="254" customWidth="1"/>
    <col min="3062" max="3062" width="13.5" style="254" customWidth="1"/>
    <col min="3063" max="3312" width="8" style="254"/>
    <col min="3313" max="3313" width="8.375" style="254" customWidth="1"/>
    <col min="3314" max="3314" width="6.375" style="254" customWidth="1"/>
    <col min="3315" max="3315" width="5.625" style="254" customWidth="1"/>
    <col min="3316" max="3316" width="7.125" style="254" customWidth="1"/>
    <col min="3317" max="3317" width="37.625" style="254" customWidth="1"/>
    <col min="3318" max="3318" width="13.5" style="254" customWidth="1"/>
    <col min="3319" max="3568" width="8" style="254"/>
    <col min="3569" max="3569" width="8.375" style="254" customWidth="1"/>
    <col min="3570" max="3570" width="6.375" style="254" customWidth="1"/>
    <col min="3571" max="3571" width="5.625" style="254" customWidth="1"/>
    <col min="3572" max="3572" width="7.125" style="254" customWidth="1"/>
    <col min="3573" max="3573" width="37.625" style="254" customWidth="1"/>
    <col min="3574" max="3574" width="13.5" style="254" customWidth="1"/>
    <col min="3575" max="3824" width="8" style="254"/>
    <col min="3825" max="3825" width="8.375" style="254" customWidth="1"/>
    <col min="3826" max="3826" width="6.375" style="254" customWidth="1"/>
    <col min="3827" max="3827" width="5.625" style="254" customWidth="1"/>
    <col min="3828" max="3828" width="7.125" style="254" customWidth="1"/>
    <col min="3829" max="3829" width="37.625" style="254" customWidth="1"/>
    <col min="3830" max="3830" width="13.5" style="254" customWidth="1"/>
    <col min="3831" max="4080" width="8" style="254"/>
    <col min="4081" max="4081" width="8.375" style="254" customWidth="1"/>
    <col min="4082" max="4082" width="6.375" style="254" customWidth="1"/>
    <col min="4083" max="4083" width="5.625" style="254" customWidth="1"/>
    <col min="4084" max="4084" width="7.125" style="254" customWidth="1"/>
    <col min="4085" max="4085" width="37.625" style="254" customWidth="1"/>
    <col min="4086" max="4086" width="13.5" style="254" customWidth="1"/>
    <col min="4087" max="4336" width="8" style="254"/>
    <col min="4337" max="4337" width="8.375" style="254" customWidth="1"/>
    <col min="4338" max="4338" width="6.375" style="254" customWidth="1"/>
    <col min="4339" max="4339" width="5.625" style="254" customWidth="1"/>
    <col min="4340" max="4340" width="7.125" style="254" customWidth="1"/>
    <col min="4341" max="4341" width="37.625" style="254" customWidth="1"/>
    <col min="4342" max="4342" width="13.5" style="254" customWidth="1"/>
    <col min="4343" max="4592" width="8" style="254"/>
    <col min="4593" max="4593" width="8.375" style="254" customWidth="1"/>
    <col min="4594" max="4594" width="6.375" style="254" customWidth="1"/>
    <col min="4595" max="4595" width="5.625" style="254" customWidth="1"/>
    <col min="4596" max="4596" width="7.125" style="254" customWidth="1"/>
    <col min="4597" max="4597" width="37.625" style="254" customWidth="1"/>
    <col min="4598" max="4598" width="13.5" style="254" customWidth="1"/>
    <col min="4599" max="4848" width="8" style="254"/>
    <col min="4849" max="4849" width="8.375" style="254" customWidth="1"/>
    <col min="4850" max="4850" width="6.375" style="254" customWidth="1"/>
    <col min="4851" max="4851" width="5.625" style="254" customWidth="1"/>
    <col min="4852" max="4852" width="7.125" style="254" customWidth="1"/>
    <col min="4853" max="4853" width="37.625" style="254" customWidth="1"/>
    <col min="4854" max="4854" width="13.5" style="254" customWidth="1"/>
    <col min="4855" max="5104" width="8" style="254"/>
    <col min="5105" max="5105" width="8.375" style="254" customWidth="1"/>
    <col min="5106" max="5106" width="6.375" style="254" customWidth="1"/>
    <col min="5107" max="5107" width="5.625" style="254" customWidth="1"/>
    <col min="5108" max="5108" width="7.125" style="254" customWidth="1"/>
    <col min="5109" max="5109" width="37.625" style="254" customWidth="1"/>
    <col min="5110" max="5110" width="13.5" style="254" customWidth="1"/>
    <col min="5111" max="5360" width="8" style="254"/>
    <col min="5361" max="5361" width="8.375" style="254" customWidth="1"/>
    <col min="5362" max="5362" width="6.375" style="254" customWidth="1"/>
    <col min="5363" max="5363" width="5.625" style="254" customWidth="1"/>
    <col min="5364" max="5364" width="7.125" style="254" customWidth="1"/>
    <col min="5365" max="5365" width="37.625" style="254" customWidth="1"/>
    <col min="5366" max="5366" width="13.5" style="254" customWidth="1"/>
    <col min="5367" max="5616" width="8" style="254"/>
    <col min="5617" max="5617" width="8.375" style="254" customWidth="1"/>
    <col min="5618" max="5618" width="6.375" style="254" customWidth="1"/>
    <col min="5619" max="5619" width="5.625" style="254" customWidth="1"/>
    <col min="5620" max="5620" width="7.125" style="254" customWidth="1"/>
    <col min="5621" max="5621" width="37.625" style="254" customWidth="1"/>
    <col min="5622" max="5622" width="13.5" style="254" customWidth="1"/>
    <col min="5623" max="5872" width="8" style="254"/>
    <col min="5873" max="5873" width="8.375" style="254" customWidth="1"/>
    <col min="5874" max="5874" width="6.375" style="254" customWidth="1"/>
    <col min="5875" max="5875" width="5.625" style="254" customWidth="1"/>
    <col min="5876" max="5876" width="7.125" style="254" customWidth="1"/>
    <col min="5877" max="5877" width="37.625" style="254" customWidth="1"/>
    <col min="5878" max="5878" width="13.5" style="254" customWidth="1"/>
    <col min="5879" max="6128" width="8" style="254"/>
    <col min="6129" max="6129" width="8.375" style="254" customWidth="1"/>
    <col min="6130" max="6130" width="6.375" style="254" customWidth="1"/>
    <col min="6131" max="6131" width="5.625" style="254" customWidth="1"/>
    <col min="6132" max="6132" width="7.125" style="254" customWidth="1"/>
    <col min="6133" max="6133" width="37.625" style="254" customWidth="1"/>
    <col min="6134" max="6134" width="13.5" style="254" customWidth="1"/>
    <col min="6135" max="6384" width="8" style="254"/>
    <col min="6385" max="6385" width="8.375" style="254" customWidth="1"/>
    <col min="6386" max="6386" width="6.375" style="254" customWidth="1"/>
    <col min="6387" max="6387" width="5.625" style="254" customWidth="1"/>
    <col min="6388" max="6388" width="7.125" style="254" customWidth="1"/>
    <col min="6389" max="6389" width="37.625" style="254" customWidth="1"/>
    <col min="6390" max="6390" width="13.5" style="254" customWidth="1"/>
    <col min="6391" max="6640" width="8" style="254"/>
    <col min="6641" max="6641" width="8.375" style="254" customWidth="1"/>
    <col min="6642" max="6642" width="6.375" style="254" customWidth="1"/>
    <col min="6643" max="6643" width="5.625" style="254" customWidth="1"/>
    <col min="6644" max="6644" width="7.125" style="254" customWidth="1"/>
    <col min="6645" max="6645" width="37.625" style="254" customWidth="1"/>
    <col min="6646" max="6646" width="13.5" style="254" customWidth="1"/>
    <col min="6647" max="6896" width="8" style="254"/>
    <col min="6897" max="6897" width="8.375" style="254" customWidth="1"/>
    <col min="6898" max="6898" width="6.375" style="254" customWidth="1"/>
    <col min="6899" max="6899" width="5.625" style="254" customWidth="1"/>
    <col min="6900" max="6900" width="7.125" style="254" customWidth="1"/>
    <col min="6901" max="6901" width="37.625" style="254" customWidth="1"/>
    <col min="6902" max="6902" width="13.5" style="254" customWidth="1"/>
    <col min="6903" max="7152" width="8" style="254"/>
    <col min="7153" max="7153" width="8.375" style="254" customWidth="1"/>
    <col min="7154" max="7154" width="6.375" style="254" customWidth="1"/>
    <col min="7155" max="7155" width="5.625" style="254" customWidth="1"/>
    <col min="7156" max="7156" width="7.125" style="254" customWidth="1"/>
    <col min="7157" max="7157" width="37.625" style="254" customWidth="1"/>
    <col min="7158" max="7158" width="13.5" style="254" customWidth="1"/>
    <col min="7159" max="7408" width="8" style="254"/>
    <col min="7409" max="7409" width="8.375" style="254" customWidth="1"/>
    <col min="7410" max="7410" width="6.375" style="254" customWidth="1"/>
    <col min="7411" max="7411" width="5.625" style="254" customWidth="1"/>
    <col min="7412" max="7412" width="7.125" style="254" customWidth="1"/>
    <col min="7413" max="7413" width="37.625" style="254" customWidth="1"/>
    <col min="7414" max="7414" width="13.5" style="254" customWidth="1"/>
    <col min="7415" max="7664" width="8" style="254"/>
    <col min="7665" max="7665" width="8.375" style="254" customWidth="1"/>
    <col min="7666" max="7666" width="6.375" style="254" customWidth="1"/>
    <col min="7667" max="7667" width="5.625" style="254" customWidth="1"/>
    <col min="7668" max="7668" width="7.125" style="254" customWidth="1"/>
    <col min="7669" max="7669" width="37.625" style="254" customWidth="1"/>
    <col min="7670" max="7670" width="13.5" style="254" customWidth="1"/>
    <col min="7671" max="7920" width="8" style="254"/>
    <col min="7921" max="7921" width="8.375" style="254" customWidth="1"/>
    <col min="7922" max="7922" width="6.375" style="254" customWidth="1"/>
    <col min="7923" max="7923" width="5.625" style="254" customWidth="1"/>
    <col min="7924" max="7924" width="7.125" style="254" customWidth="1"/>
    <col min="7925" max="7925" width="37.625" style="254" customWidth="1"/>
    <col min="7926" max="7926" width="13.5" style="254" customWidth="1"/>
    <col min="7927" max="8176" width="8" style="254"/>
    <col min="8177" max="8177" width="8.375" style="254" customWidth="1"/>
    <col min="8178" max="8178" width="6.375" style="254" customWidth="1"/>
    <col min="8179" max="8179" width="5.625" style="254" customWidth="1"/>
    <col min="8180" max="8180" width="7.125" style="254" customWidth="1"/>
    <col min="8181" max="8181" width="37.625" style="254" customWidth="1"/>
    <col min="8182" max="8182" width="13.5" style="254" customWidth="1"/>
    <col min="8183" max="8432" width="8" style="254"/>
    <col min="8433" max="8433" width="8.375" style="254" customWidth="1"/>
    <col min="8434" max="8434" width="6.375" style="254" customWidth="1"/>
    <col min="8435" max="8435" width="5.625" style="254" customWidth="1"/>
    <col min="8436" max="8436" width="7.125" style="254" customWidth="1"/>
    <col min="8437" max="8437" width="37.625" style="254" customWidth="1"/>
    <col min="8438" max="8438" width="13.5" style="254" customWidth="1"/>
    <col min="8439" max="8688" width="8" style="254"/>
    <col min="8689" max="8689" width="8.375" style="254" customWidth="1"/>
    <col min="8690" max="8690" width="6.375" style="254" customWidth="1"/>
    <col min="8691" max="8691" width="5.625" style="254" customWidth="1"/>
    <col min="8692" max="8692" width="7.125" style="254" customWidth="1"/>
    <col min="8693" max="8693" width="37.625" style="254" customWidth="1"/>
    <col min="8694" max="8694" width="13.5" style="254" customWidth="1"/>
    <col min="8695" max="8944" width="8" style="254"/>
    <col min="8945" max="8945" width="8.375" style="254" customWidth="1"/>
    <col min="8946" max="8946" width="6.375" style="254" customWidth="1"/>
    <col min="8947" max="8947" width="5.625" style="254" customWidth="1"/>
    <col min="8948" max="8948" width="7.125" style="254" customWidth="1"/>
    <col min="8949" max="8949" width="37.625" style="254" customWidth="1"/>
    <col min="8950" max="8950" width="13.5" style="254" customWidth="1"/>
    <col min="8951" max="9200" width="8" style="254"/>
    <col min="9201" max="9201" width="8.375" style="254" customWidth="1"/>
    <col min="9202" max="9202" width="6.375" style="254" customWidth="1"/>
    <col min="9203" max="9203" width="5.625" style="254" customWidth="1"/>
    <col min="9204" max="9204" width="7.125" style="254" customWidth="1"/>
    <col min="9205" max="9205" width="37.625" style="254" customWidth="1"/>
    <col min="9206" max="9206" width="13.5" style="254" customWidth="1"/>
    <col min="9207" max="9456" width="8" style="254"/>
    <col min="9457" max="9457" width="8.375" style="254" customWidth="1"/>
    <col min="9458" max="9458" width="6.375" style="254" customWidth="1"/>
    <col min="9459" max="9459" width="5.625" style="254" customWidth="1"/>
    <col min="9460" max="9460" width="7.125" style="254" customWidth="1"/>
    <col min="9461" max="9461" width="37.625" style="254" customWidth="1"/>
    <col min="9462" max="9462" width="13.5" style="254" customWidth="1"/>
    <col min="9463" max="9712" width="8" style="254"/>
    <col min="9713" max="9713" width="8.375" style="254" customWidth="1"/>
    <col min="9714" max="9714" width="6.375" style="254" customWidth="1"/>
    <col min="9715" max="9715" width="5.625" style="254" customWidth="1"/>
    <col min="9716" max="9716" width="7.125" style="254" customWidth="1"/>
    <col min="9717" max="9717" width="37.625" style="254" customWidth="1"/>
    <col min="9718" max="9718" width="13.5" style="254" customWidth="1"/>
    <col min="9719" max="9968" width="8" style="254"/>
    <col min="9969" max="9969" width="8.375" style="254" customWidth="1"/>
    <col min="9970" max="9970" width="6.375" style="254" customWidth="1"/>
    <col min="9971" max="9971" width="5.625" style="254" customWidth="1"/>
    <col min="9972" max="9972" width="7.125" style="254" customWidth="1"/>
    <col min="9973" max="9973" width="37.625" style="254" customWidth="1"/>
    <col min="9974" max="9974" width="13.5" style="254" customWidth="1"/>
    <col min="9975" max="10224" width="8" style="254"/>
    <col min="10225" max="10225" width="8.375" style="254" customWidth="1"/>
    <col min="10226" max="10226" width="6.375" style="254" customWidth="1"/>
    <col min="10227" max="10227" width="5.625" style="254" customWidth="1"/>
    <col min="10228" max="10228" width="7.125" style="254" customWidth="1"/>
    <col min="10229" max="10229" width="37.625" style="254" customWidth="1"/>
    <col min="10230" max="10230" width="13.5" style="254" customWidth="1"/>
    <col min="10231" max="10480" width="8" style="254"/>
    <col min="10481" max="10481" width="8.375" style="254" customWidth="1"/>
    <col min="10482" max="10482" width="6.375" style="254" customWidth="1"/>
    <col min="10483" max="10483" width="5.625" style="254" customWidth="1"/>
    <col min="10484" max="10484" width="7.125" style="254" customWidth="1"/>
    <col min="10485" max="10485" width="37.625" style="254" customWidth="1"/>
    <col min="10486" max="10486" width="13.5" style="254" customWidth="1"/>
    <col min="10487" max="10736" width="8" style="254"/>
    <col min="10737" max="10737" width="8.375" style="254" customWidth="1"/>
    <col min="10738" max="10738" width="6.375" style="254" customWidth="1"/>
    <col min="10739" max="10739" width="5.625" style="254" customWidth="1"/>
    <col min="10740" max="10740" width="7.125" style="254" customWidth="1"/>
    <col min="10741" max="10741" width="37.625" style="254" customWidth="1"/>
    <col min="10742" max="10742" width="13.5" style="254" customWidth="1"/>
    <col min="10743" max="10992" width="8" style="254"/>
    <col min="10993" max="10993" width="8.375" style="254" customWidth="1"/>
    <col min="10994" max="10994" width="6.375" style="254" customWidth="1"/>
    <col min="10995" max="10995" width="5.625" style="254" customWidth="1"/>
    <col min="10996" max="10996" width="7.125" style="254" customWidth="1"/>
    <col min="10997" max="10997" width="37.625" style="254" customWidth="1"/>
    <col min="10998" max="10998" width="13.5" style="254" customWidth="1"/>
    <col min="10999" max="11248" width="8" style="254"/>
    <col min="11249" max="11249" width="8.375" style="254" customWidth="1"/>
    <col min="11250" max="11250" width="6.375" style="254" customWidth="1"/>
    <col min="11251" max="11251" width="5.625" style="254" customWidth="1"/>
    <col min="11252" max="11252" width="7.125" style="254" customWidth="1"/>
    <col min="11253" max="11253" width="37.625" style="254" customWidth="1"/>
    <col min="11254" max="11254" width="13.5" style="254" customWidth="1"/>
    <col min="11255" max="11504" width="8" style="254"/>
    <col min="11505" max="11505" width="8.375" style="254" customWidth="1"/>
    <col min="11506" max="11506" width="6.375" style="254" customWidth="1"/>
    <col min="11507" max="11507" width="5.625" style="254" customWidth="1"/>
    <col min="11508" max="11508" width="7.125" style="254" customWidth="1"/>
    <col min="11509" max="11509" width="37.625" style="254" customWidth="1"/>
    <col min="11510" max="11510" width="13.5" style="254" customWidth="1"/>
    <col min="11511" max="11760" width="8" style="254"/>
    <col min="11761" max="11761" width="8.375" style="254" customWidth="1"/>
    <col min="11762" max="11762" width="6.375" style="254" customWidth="1"/>
    <col min="11763" max="11763" width="5.625" style="254" customWidth="1"/>
    <col min="11764" max="11764" width="7.125" style="254" customWidth="1"/>
    <col min="11765" max="11765" width="37.625" style="254" customWidth="1"/>
    <col min="11766" max="11766" width="13.5" style="254" customWidth="1"/>
    <col min="11767" max="12016" width="8" style="254"/>
    <col min="12017" max="12017" width="8.375" style="254" customWidth="1"/>
    <col min="12018" max="12018" width="6.375" style="254" customWidth="1"/>
    <col min="12019" max="12019" width="5.625" style="254" customWidth="1"/>
    <col min="12020" max="12020" width="7.125" style="254" customWidth="1"/>
    <col min="12021" max="12021" width="37.625" style="254" customWidth="1"/>
    <col min="12022" max="12022" width="13.5" style="254" customWidth="1"/>
    <col min="12023" max="12272" width="8" style="254"/>
    <col min="12273" max="12273" width="8.375" style="254" customWidth="1"/>
    <col min="12274" max="12274" width="6.375" style="254" customWidth="1"/>
    <col min="12275" max="12275" width="5.625" style="254" customWidth="1"/>
    <col min="12276" max="12276" width="7.125" style="254" customWidth="1"/>
    <col min="12277" max="12277" width="37.625" style="254" customWidth="1"/>
    <col min="12278" max="12278" width="13.5" style="254" customWidth="1"/>
    <col min="12279" max="12528" width="8" style="254"/>
    <col min="12529" max="12529" width="8.375" style="254" customWidth="1"/>
    <col min="12530" max="12530" width="6.375" style="254" customWidth="1"/>
    <col min="12531" max="12531" width="5.625" style="254" customWidth="1"/>
    <col min="12532" max="12532" width="7.125" style="254" customWidth="1"/>
    <col min="12533" max="12533" width="37.625" style="254" customWidth="1"/>
    <col min="12534" max="12534" width="13.5" style="254" customWidth="1"/>
    <col min="12535" max="12784" width="8" style="254"/>
    <col min="12785" max="12785" width="8.375" style="254" customWidth="1"/>
    <col min="12786" max="12786" width="6.375" style="254" customWidth="1"/>
    <col min="12787" max="12787" width="5.625" style="254" customWidth="1"/>
    <col min="12788" max="12788" width="7.125" style="254" customWidth="1"/>
    <col min="12789" max="12789" width="37.625" style="254" customWidth="1"/>
    <col min="12790" max="12790" width="13.5" style="254" customWidth="1"/>
    <col min="12791" max="13040" width="8" style="254"/>
    <col min="13041" max="13041" width="8.375" style="254" customWidth="1"/>
    <col min="13042" max="13042" width="6.375" style="254" customWidth="1"/>
    <col min="13043" max="13043" width="5.625" style="254" customWidth="1"/>
    <col min="13044" max="13044" width="7.125" style="254" customWidth="1"/>
    <col min="13045" max="13045" width="37.625" style="254" customWidth="1"/>
    <col min="13046" max="13046" width="13.5" style="254" customWidth="1"/>
    <col min="13047" max="13296" width="8" style="254"/>
    <col min="13297" max="13297" width="8.375" style="254" customWidth="1"/>
    <col min="13298" max="13298" width="6.375" style="254" customWidth="1"/>
    <col min="13299" max="13299" width="5.625" style="254" customWidth="1"/>
    <col min="13300" max="13300" width="7.125" style="254" customWidth="1"/>
    <col min="13301" max="13301" width="37.625" style="254" customWidth="1"/>
    <col min="13302" max="13302" width="13.5" style="254" customWidth="1"/>
    <col min="13303" max="13552" width="8" style="254"/>
    <col min="13553" max="13553" width="8.375" style="254" customWidth="1"/>
    <col min="13554" max="13554" width="6.375" style="254" customWidth="1"/>
    <col min="13555" max="13555" width="5.625" style="254" customWidth="1"/>
    <col min="13556" max="13556" width="7.125" style="254" customWidth="1"/>
    <col min="13557" max="13557" width="37.625" style="254" customWidth="1"/>
    <col min="13558" max="13558" width="13.5" style="254" customWidth="1"/>
    <col min="13559" max="13808" width="8" style="254"/>
    <col min="13809" max="13809" width="8.375" style="254" customWidth="1"/>
    <col min="13810" max="13810" width="6.375" style="254" customWidth="1"/>
    <col min="13811" max="13811" width="5.625" style="254" customWidth="1"/>
    <col min="13812" max="13812" width="7.125" style="254" customWidth="1"/>
    <col min="13813" max="13813" width="37.625" style="254" customWidth="1"/>
    <col min="13814" max="13814" width="13.5" style="254" customWidth="1"/>
    <col min="13815" max="14064" width="8" style="254"/>
    <col min="14065" max="14065" width="8.375" style="254" customWidth="1"/>
    <col min="14066" max="14066" width="6.375" style="254" customWidth="1"/>
    <col min="14067" max="14067" width="5.625" style="254" customWidth="1"/>
    <col min="14068" max="14068" width="7.125" style="254" customWidth="1"/>
    <col min="14069" max="14069" width="37.625" style="254" customWidth="1"/>
    <col min="14070" max="14070" width="13.5" style="254" customWidth="1"/>
    <col min="14071" max="14320" width="8" style="254"/>
    <col min="14321" max="14321" width="8.375" style="254" customWidth="1"/>
    <col min="14322" max="14322" width="6.375" style="254" customWidth="1"/>
    <col min="14323" max="14323" width="5.625" style="254" customWidth="1"/>
    <col min="14324" max="14324" width="7.125" style="254" customWidth="1"/>
    <col min="14325" max="14325" width="37.625" style="254" customWidth="1"/>
    <col min="14326" max="14326" width="13.5" style="254" customWidth="1"/>
    <col min="14327" max="14576" width="8" style="254"/>
    <col min="14577" max="14577" width="8.375" style="254" customWidth="1"/>
    <col min="14578" max="14578" width="6.375" style="254" customWidth="1"/>
    <col min="14579" max="14579" width="5.625" style="254" customWidth="1"/>
    <col min="14580" max="14580" width="7.125" style="254" customWidth="1"/>
    <col min="14581" max="14581" width="37.625" style="254" customWidth="1"/>
    <col min="14582" max="14582" width="13.5" style="254" customWidth="1"/>
    <col min="14583" max="14832" width="8" style="254"/>
    <col min="14833" max="14833" width="8.375" style="254" customWidth="1"/>
    <col min="14834" max="14834" width="6.375" style="254" customWidth="1"/>
    <col min="14835" max="14835" width="5.625" style="254" customWidth="1"/>
    <col min="14836" max="14836" width="7.125" style="254" customWidth="1"/>
    <col min="14837" max="14837" width="37.625" style="254" customWidth="1"/>
    <col min="14838" max="14838" width="13.5" style="254" customWidth="1"/>
    <col min="14839" max="15088" width="8" style="254"/>
    <col min="15089" max="15089" width="8.375" style="254" customWidth="1"/>
    <col min="15090" max="15090" width="6.375" style="254" customWidth="1"/>
    <col min="15091" max="15091" width="5.625" style="254" customWidth="1"/>
    <col min="15092" max="15092" width="7.125" style="254" customWidth="1"/>
    <col min="15093" max="15093" width="37.625" style="254" customWidth="1"/>
    <col min="15094" max="15094" width="13.5" style="254" customWidth="1"/>
    <col min="15095" max="15344" width="8" style="254"/>
    <col min="15345" max="15345" width="8.375" style="254" customWidth="1"/>
    <col min="15346" max="15346" width="6.375" style="254" customWidth="1"/>
    <col min="15347" max="15347" width="5.625" style="254" customWidth="1"/>
    <col min="15348" max="15348" width="7.125" style="254" customWidth="1"/>
    <col min="15349" max="15349" width="37.625" style="254" customWidth="1"/>
    <col min="15350" max="15350" width="13.5" style="254" customWidth="1"/>
    <col min="15351" max="15600" width="8" style="254"/>
    <col min="15601" max="15601" width="8.375" style="254" customWidth="1"/>
    <col min="15602" max="15602" width="6.375" style="254" customWidth="1"/>
    <col min="15603" max="15603" width="5.625" style="254" customWidth="1"/>
    <col min="15604" max="15604" width="7.125" style="254" customWidth="1"/>
    <col min="15605" max="15605" width="37.625" style="254" customWidth="1"/>
    <col min="15606" max="15606" width="13.5" style="254" customWidth="1"/>
    <col min="15607" max="15856" width="8" style="254"/>
    <col min="15857" max="15857" width="8.375" style="254" customWidth="1"/>
    <col min="15858" max="15858" width="6.375" style="254" customWidth="1"/>
    <col min="15859" max="15859" width="5.625" style="254" customWidth="1"/>
    <col min="15860" max="15860" width="7.125" style="254" customWidth="1"/>
    <col min="15861" max="15861" width="37.625" style="254" customWidth="1"/>
    <col min="15862" max="15862" width="13.5" style="254" customWidth="1"/>
    <col min="15863" max="16112" width="8" style="254"/>
    <col min="16113" max="16113" width="8.375" style="254" customWidth="1"/>
    <col min="16114" max="16114" width="6.375" style="254" customWidth="1"/>
    <col min="16115" max="16115" width="5.625" style="254" customWidth="1"/>
    <col min="16116" max="16116" width="7.125" style="254" customWidth="1"/>
    <col min="16117" max="16117" width="37.625" style="254" customWidth="1"/>
    <col min="16118" max="16118" width="13.5" style="254" customWidth="1"/>
    <col min="16119" max="16384" width="8" style="254"/>
  </cols>
  <sheetData>
    <row r="1" ht="34.5" customHeight="1" spans="1:6">
      <c r="A1" s="256" t="s">
        <v>733</v>
      </c>
      <c r="B1" s="256"/>
      <c r="C1" s="256"/>
      <c r="D1" s="256"/>
      <c r="E1" s="256"/>
      <c r="F1" s="256"/>
    </row>
    <row r="2" ht="12.75" customHeight="1" spans="2:6">
      <c r="B2" s="257" t="s">
        <v>158</v>
      </c>
      <c r="C2" s="257" t="s">
        <v>158</v>
      </c>
      <c r="D2" s="257" t="s">
        <v>158</v>
      </c>
      <c r="E2" s="258" t="s">
        <v>158</v>
      </c>
      <c r="F2" s="259" t="s">
        <v>85</v>
      </c>
    </row>
    <row r="3" ht="18" customHeight="1" spans="1:6">
      <c r="A3" s="260" t="s">
        <v>122</v>
      </c>
      <c r="B3" s="261" t="s">
        <v>159</v>
      </c>
      <c r="C3" s="261"/>
      <c r="D3" s="261"/>
      <c r="E3" s="262" t="s">
        <v>88</v>
      </c>
      <c r="F3" s="263" t="s">
        <v>160</v>
      </c>
    </row>
    <row r="4" ht="18" customHeight="1" spans="1:6">
      <c r="A4" s="260"/>
      <c r="B4" s="261" t="s">
        <v>161</v>
      </c>
      <c r="C4" s="261" t="s">
        <v>162</v>
      </c>
      <c r="D4" s="261" t="s">
        <v>163</v>
      </c>
      <c r="E4" s="261"/>
      <c r="F4" s="263"/>
    </row>
    <row r="5" ht="18" customHeight="1" spans="1:6">
      <c r="A5" s="264" t="s">
        <v>92</v>
      </c>
      <c r="B5" s="264"/>
      <c r="C5" s="264"/>
      <c r="D5" s="264"/>
      <c r="E5" s="264"/>
      <c r="F5" s="265">
        <v>5551000</v>
      </c>
    </row>
    <row r="6" s="248" customFormat="1" ht="18" customHeight="1" spans="1:6">
      <c r="A6" s="121">
        <v>1</v>
      </c>
      <c r="B6" s="266" t="s">
        <v>734</v>
      </c>
      <c r="C6" s="266" t="s">
        <v>158</v>
      </c>
      <c r="D6" s="266" t="s">
        <v>158</v>
      </c>
      <c r="E6" s="267" t="s">
        <v>164</v>
      </c>
      <c r="F6" s="268">
        <v>222138</v>
      </c>
    </row>
    <row r="7" ht="18" customHeight="1" spans="1:6">
      <c r="A7" s="121">
        <v>2</v>
      </c>
      <c r="B7" s="266"/>
      <c r="C7" s="266" t="s">
        <v>94</v>
      </c>
      <c r="D7" s="266" t="s">
        <v>158</v>
      </c>
      <c r="E7" s="267" t="s">
        <v>165</v>
      </c>
      <c r="F7" s="268">
        <v>4198</v>
      </c>
    </row>
    <row r="8" ht="18" customHeight="1" spans="1:6">
      <c r="A8" s="121">
        <v>3</v>
      </c>
      <c r="B8" s="266"/>
      <c r="C8" s="266"/>
      <c r="D8" s="269" t="s">
        <v>94</v>
      </c>
      <c r="E8" s="267" t="s">
        <v>166</v>
      </c>
      <c r="F8" s="268">
        <v>1549</v>
      </c>
    </row>
    <row r="9" ht="18" customHeight="1" spans="1:6">
      <c r="A9" s="121">
        <v>4</v>
      </c>
      <c r="B9" s="266"/>
      <c r="C9" s="266"/>
      <c r="D9" s="269" t="s">
        <v>96</v>
      </c>
      <c r="E9" s="267" t="s">
        <v>167</v>
      </c>
      <c r="F9" s="268">
        <v>141</v>
      </c>
    </row>
    <row r="10" ht="18" customHeight="1" spans="1:6">
      <c r="A10" s="121">
        <v>5</v>
      </c>
      <c r="B10" s="266"/>
      <c r="C10" s="266"/>
      <c r="D10" s="269" t="s">
        <v>129</v>
      </c>
      <c r="E10" s="267" t="s">
        <v>168</v>
      </c>
      <c r="F10" s="268">
        <v>270</v>
      </c>
    </row>
    <row r="11" ht="18" customHeight="1" spans="1:6">
      <c r="A11" s="121">
        <v>6</v>
      </c>
      <c r="B11" s="266"/>
      <c r="C11" s="266"/>
      <c r="D11" s="269" t="s">
        <v>106</v>
      </c>
      <c r="E11" s="267" t="s">
        <v>169</v>
      </c>
      <c r="F11" s="268">
        <v>461</v>
      </c>
    </row>
    <row r="12" ht="18" customHeight="1" spans="1:6">
      <c r="A12" s="121">
        <v>7</v>
      </c>
      <c r="B12" s="266"/>
      <c r="C12" s="266"/>
      <c r="D12" s="266" t="s">
        <v>100</v>
      </c>
      <c r="E12" s="267" t="s">
        <v>170</v>
      </c>
      <c r="F12" s="268">
        <v>1777</v>
      </c>
    </row>
    <row r="13" ht="18" customHeight="1" spans="1:6">
      <c r="A13" s="121">
        <v>8</v>
      </c>
      <c r="B13" s="266"/>
      <c r="C13" s="266" t="s">
        <v>96</v>
      </c>
      <c r="D13" s="266" t="s">
        <v>158</v>
      </c>
      <c r="E13" s="267" t="s">
        <v>171</v>
      </c>
      <c r="F13" s="268">
        <v>1763</v>
      </c>
    </row>
    <row r="14" ht="18" customHeight="1" spans="1:6">
      <c r="A14" s="121">
        <v>9</v>
      </c>
      <c r="B14" s="266"/>
      <c r="C14" s="266"/>
      <c r="D14" s="266" t="s">
        <v>94</v>
      </c>
      <c r="E14" s="267" t="s">
        <v>166</v>
      </c>
      <c r="F14" s="268">
        <v>954</v>
      </c>
    </row>
    <row r="15" ht="18" customHeight="1" spans="1:6">
      <c r="A15" s="121">
        <v>10</v>
      </c>
      <c r="B15" s="266"/>
      <c r="C15" s="266"/>
      <c r="D15" s="266" t="s">
        <v>96</v>
      </c>
      <c r="E15" s="267" t="s">
        <v>167</v>
      </c>
      <c r="F15" s="268">
        <v>100</v>
      </c>
    </row>
    <row r="16" ht="18" customHeight="1" spans="1:6">
      <c r="A16" s="121">
        <v>11</v>
      </c>
      <c r="B16" s="266"/>
      <c r="C16" s="266"/>
      <c r="D16" s="266" t="s">
        <v>129</v>
      </c>
      <c r="E16" s="267" t="s">
        <v>172</v>
      </c>
      <c r="F16" s="268">
        <v>210</v>
      </c>
    </row>
    <row r="17" ht="18" customHeight="1" spans="1:6">
      <c r="A17" s="121">
        <v>12</v>
      </c>
      <c r="B17" s="266"/>
      <c r="C17" s="266"/>
      <c r="D17" s="266" t="s">
        <v>116</v>
      </c>
      <c r="E17" s="267" t="s">
        <v>173</v>
      </c>
      <c r="F17" s="268">
        <v>68</v>
      </c>
    </row>
    <row r="18" ht="18" customHeight="1" spans="1:6">
      <c r="A18" s="121">
        <v>13</v>
      </c>
      <c r="B18" s="266"/>
      <c r="C18" s="266"/>
      <c r="D18" s="266" t="s">
        <v>138</v>
      </c>
      <c r="E18" s="267" t="s">
        <v>174</v>
      </c>
      <c r="F18" s="268">
        <v>431</v>
      </c>
    </row>
    <row r="19" ht="18" customHeight="1" spans="1:6">
      <c r="A19" s="121">
        <v>14</v>
      </c>
      <c r="B19" s="266"/>
      <c r="C19" s="266" t="s">
        <v>98</v>
      </c>
      <c r="D19" s="266" t="s">
        <v>158</v>
      </c>
      <c r="E19" s="267" t="s">
        <v>176</v>
      </c>
      <c r="F19" s="268">
        <v>96497</v>
      </c>
    </row>
    <row r="20" s="249" customFormat="1" ht="18" customHeight="1" spans="1:6">
      <c r="A20" s="121">
        <v>15</v>
      </c>
      <c r="B20" s="266"/>
      <c r="C20" s="266"/>
      <c r="D20" s="266" t="s">
        <v>94</v>
      </c>
      <c r="E20" s="267" t="s">
        <v>166</v>
      </c>
      <c r="F20" s="268">
        <v>85247</v>
      </c>
    </row>
    <row r="21" ht="18" customHeight="1" spans="1:6">
      <c r="A21" s="121">
        <v>16</v>
      </c>
      <c r="B21" s="266"/>
      <c r="C21" s="266"/>
      <c r="D21" s="266" t="s">
        <v>96</v>
      </c>
      <c r="E21" s="267" t="s">
        <v>167</v>
      </c>
      <c r="F21" s="268">
        <v>8716</v>
      </c>
    </row>
    <row r="22" ht="18" customHeight="1" spans="1:6">
      <c r="A22" s="121">
        <v>17</v>
      </c>
      <c r="B22" s="270"/>
      <c r="C22" s="270"/>
      <c r="D22" s="270" t="s">
        <v>98</v>
      </c>
      <c r="E22" s="271" t="s">
        <v>177</v>
      </c>
      <c r="F22" s="268">
        <v>1652</v>
      </c>
    </row>
    <row r="23" ht="18" customHeight="1" spans="1:6">
      <c r="A23" s="121">
        <v>18</v>
      </c>
      <c r="B23" s="272"/>
      <c r="C23" s="272"/>
      <c r="D23" s="272" t="s">
        <v>106</v>
      </c>
      <c r="E23" s="273" t="s">
        <v>178</v>
      </c>
      <c r="F23" s="268">
        <v>120</v>
      </c>
    </row>
    <row r="24" ht="18" customHeight="1" spans="1:6">
      <c r="A24" s="121">
        <v>19</v>
      </c>
      <c r="B24" s="272"/>
      <c r="C24" s="272"/>
      <c r="D24" s="272" t="s">
        <v>179</v>
      </c>
      <c r="E24" s="273" t="s">
        <v>180</v>
      </c>
      <c r="F24" s="268">
        <v>687</v>
      </c>
    </row>
    <row r="25" ht="18" customHeight="1" spans="1:6">
      <c r="A25" s="121">
        <v>20</v>
      </c>
      <c r="B25" s="272"/>
      <c r="C25" s="272"/>
      <c r="D25" s="272" t="s">
        <v>100</v>
      </c>
      <c r="E25" s="273" t="s">
        <v>181</v>
      </c>
      <c r="F25" s="268">
        <v>75</v>
      </c>
    </row>
    <row r="26" ht="18" customHeight="1" spans="1:6">
      <c r="A26" s="121">
        <v>21</v>
      </c>
      <c r="B26" s="272"/>
      <c r="C26" s="272" t="s">
        <v>129</v>
      </c>
      <c r="D26" s="272" t="s">
        <v>158</v>
      </c>
      <c r="E26" s="273" t="s">
        <v>182</v>
      </c>
      <c r="F26" s="268">
        <v>4098</v>
      </c>
    </row>
    <row r="27" s="249" customFormat="1" ht="18" customHeight="1" spans="1:6">
      <c r="A27" s="121">
        <v>22</v>
      </c>
      <c r="B27" s="272"/>
      <c r="C27" s="272"/>
      <c r="D27" s="272" t="s">
        <v>94</v>
      </c>
      <c r="E27" s="273" t="s">
        <v>166</v>
      </c>
      <c r="F27" s="268">
        <v>1687</v>
      </c>
    </row>
    <row r="28" ht="18" customHeight="1" spans="1:6">
      <c r="A28" s="121">
        <v>23</v>
      </c>
      <c r="B28" s="272"/>
      <c r="C28" s="272"/>
      <c r="D28" s="272" t="s">
        <v>96</v>
      </c>
      <c r="E28" s="273" t="s">
        <v>167</v>
      </c>
      <c r="F28" s="268">
        <v>317</v>
      </c>
    </row>
    <row r="29" ht="18" customHeight="1" spans="1:6">
      <c r="A29" s="121">
        <v>24</v>
      </c>
      <c r="B29" s="272"/>
      <c r="C29" s="272"/>
      <c r="D29" s="272" t="s">
        <v>129</v>
      </c>
      <c r="E29" s="273" t="s">
        <v>183</v>
      </c>
      <c r="F29" s="268">
        <v>100</v>
      </c>
    </row>
    <row r="30" ht="18" customHeight="1" spans="1:6">
      <c r="A30" s="121">
        <v>25</v>
      </c>
      <c r="B30" s="272"/>
      <c r="C30" s="272"/>
      <c r="D30" s="272" t="s">
        <v>116</v>
      </c>
      <c r="E30" s="273" t="s">
        <v>184</v>
      </c>
      <c r="F30" s="268">
        <v>233</v>
      </c>
    </row>
    <row r="31" ht="18" customHeight="1" spans="1:6">
      <c r="A31" s="121">
        <v>26</v>
      </c>
      <c r="B31" s="272"/>
      <c r="C31" s="272"/>
      <c r="D31" s="272" t="s">
        <v>179</v>
      </c>
      <c r="E31" s="273" t="s">
        <v>180</v>
      </c>
      <c r="F31" s="268">
        <v>516</v>
      </c>
    </row>
    <row r="32" ht="18" customHeight="1" spans="1:6">
      <c r="A32" s="121">
        <v>27</v>
      </c>
      <c r="B32" s="272"/>
      <c r="C32" s="272"/>
      <c r="D32" s="272" t="s">
        <v>100</v>
      </c>
      <c r="E32" s="273" t="s">
        <v>185</v>
      </c>
      <c r="F32" s="268">
        <v>1245</v>
      </c>
    </row>
    <row r="33" s="249" customFormat="1" ht="18" customHeight="1" spans="1:6">
      <c r="A33" s="121">
        <v>28</v>
      </c>
      <c r="B33" s="272"/>
      <c r="C33" s="272" t="s">
        <v>116</v>
      </c>
      <c r="D33" s="272" t="s">
        <v>158</v>
      </c>
      <c r="E33" s="273" t="s">
        <v>186</v>
      </c>
      <c r="F33" s="268">
        <v>9068</v>
      </c>
    </row>
    <row r="34" ht="18" customHeight="1" spans="1:6">
      <c r="A34" s="121">
        <v>29</v>
      </c>
      <c r="B34" s="272"/>
      <c r="C34" s="272"/>
      <c r="D34" s="272" t="s">
        <v>94</v>
      </c>
      <c r="E34" s="273" t="s">
        <v>166</v>
      </c>
      <c r="F34" s="268">
        <v>2336</v>
      </c>
    </row>
    <row r="35" ht="18" customHeight="1" spans="1:6">
      <c r="A35" s="121">
        <v>30</v>
      </c>
      <c r="B35" s="272"/>
      <c r="C35" s="272"/>
      <c r="D35" s="272" t="s">
        <v>96</v>
      </c>
      <c r="E35" s="273" t="s">
        <v>167</v>
      </c>
      <c r="F35" s="268">
        <v>695</v>
      </c>
    </row>
    <row r="36" ht="18" customHeight="1" spans="1:6">
      <c r="A36" s="121">
        <v>31</v>
      </c>
      <c r="B36" s="272"/>
      <c r="C36" s="272"/>
      <c r="D36" s="272" t="s">
        <v>116</v>
      </c>
      <c r="E36" s="273" t="s">
        <v>187</v>
      </c>
      <c r="F36" s="268">
        <v>185</v>
      </c>
    </row>
    <row r="37" ht="18" customHeight="1" spans="1:6">
      <c r="A37" s="121">
        <v>32</v>
      </c>
      <c r="B37" s="272"/>
      <c r="C37" s="272"/>
      <c r="D37" s="272" t="s">
        <v>138</v>
      </c>
      <c r="E37" s="273" t="s">
        <v>188</v>
      </c>
      <c r="F37" s="268">
        <v>8</v>
      </c>
    </row>
    <row r="38" ht="18" customHeight="1" spans="1:6">
      <c r="A38" s="121">
        <v>33</v>
      </c>
      <c r="B38" s="272"/>
      <c r="C38" s="272"/>
      <c r="D38" s="272" t="s">
        <v>132</v>
      </c>
      <c r="E38" s="273" t="s">
        <v>189</v>
      </c>
      <c r="F38" s="268">
        <v>5380</v>
      </c>
    </row>
    <row r="39" ht="18" customHeight="1" spans="1:6">
      <c r="A39" s="121">
        <v>34</v>
      </c>
      <c r="B39" s="272"/>
      <c r="C39" s="272"/>
      <c r="D39" s="272" t="s">
        <v>106</v>
      </c>
      <c r="E39" s="273" t="s">
        <v>735</v>
      </c>
      <c r="F39" s="268">
        <v>213</v>
      </c>
    </row>
    <row r="40" ht="18" customHeight="1" spans="1:6">
      <c r="A40" s="121">
        <v>35</v>
      </c>
      <c r="B40" s="272"/>
      <c r="C40" s="272"/>
      <c r="D40" s="272" t="s">
        <v>179</v>
      </c>
      <c r="E40" s="273" t="s">
        <v>180</v>
      </c>
      <c r="F40" s="268">
        <v>251</v>
      </c>
    </row>
    <row r="41" ht="18" customHeight="1" spans="1:6">
      <c r="A41" s="121">
        <v>36</v>
      </c>
      <c r="B41" s="272"/>
      <c r="C41" s="272" t="s">
        <v>138</v>
      </c>
      <c r="D41" s="272" t="s">
        <v>158</v>
      </c>
      <c r="E41" s="273" t="s">
        <v>190</v>
      </c>
      <c r="F41" s="268">
        <v>6895</v>
      </c>
    </row>
    <row r="42" ht="18" customHeight="1" spans="1:6">
      <c r="A42" s="121">
        <v>37</v>
      </c>
      <c r="B42" s="272"/>
      <c r="C42" s="272"/>
      <c r="D42" s="272" t="s">
        <v>94</v>
      </c>
      <c r="E42" s="273" t="s">
        <v>166</v>
      </c>
      <c r="F42" s="268">
        <v>3765</v>
      </c>
    </row>
    <row r="43" ht="18" customHeight="1" spans="1:6">
      <c r="A43" s="121">
        <v>38</v>
      </c>
      <c r="B43" s="272"/>
      <c r="C43" s="272"/>
      <c r="D43" s="272" t="s">
        <v>96</v>
      </c>
      <c r="E43" s="273" t="s">
        <v>167</v>
      </c>
      <c r="F43" s="268">
        <v>3130</v>
      </c>
    </row>
    <row r="44" ht="18" customHeight="1" spans="1:6">
      <c r="A44" s="121">
        <v>39</v>
      </c>
      <c r="B44" s="272"/>
      <c r="C44" s="272" t="s">
        <v>106</v>
      </c>
      <c r="D44" s="272" t="s">
        <v>158</v>
      </c>
      <c r="E44" s="273" t="s">
        <v>192</v>
      </c>
      <c r="F44" s="268">
        <v>2842</v>
      </c>
    </row>
    <row r="45" ht="18" customHeight="1" spans="1:6">
      <c r="A45" s="121">
        <v>40</v>
      </c>
      <c r="B45" s="272"/>
      <c r="C45" s="272"/>
      <c r="D45" s="272" t="s">
        <v>94</v>
      </c>
      <c r="E45" s="273" t="s">
        <v>166</v>
      </c>
      <c r="F45" s="268">
        <v>1688</v>
      </c>
    </row>
    <row r="46" ht="18" customHeight="1" spans="1:6">
      <c r="A46" s="121">
        <v>41</v>
      </c>
      <c r="B46" s="272"/>
      <c r="C46" s="272"/>
      <c r="D46" s="272" t="s">
        <v>96</v>
      </c>
      <c r="E46" s="273" t="s">
        <v>167</v>
      </c>
      <c r="F46" s="268">
        <v>718</v>
      </c>
    </row>
    <row r="47" ht="18" customHeight="1" spans="1:6">
      <c r="A47" s="121">
        <v>42</v>
      </c>
      <c r="B47" s="272"/>
      <c r="C47" s="272"/>
      <c r="D47" s="272" t="s">
        <v>179</v>
      </c>
      <c r="E47" s="273" t="s">
        <v>180</v>
      </c>
      <c r="F47" s="268">
        <v>426</v>
      </c>
    </row>
    <row r="48" ht="18" customHeight="1" spans="1:6">
      <c r="A48" s="121">
        <v>43</v>
      </c>
      <c r="B48" s="272"/>
      <c r="C48" s="272"/>
      <c r="D48" s="272" t="s">
        <v>100</v>
      </c>
      <c r="E48" s="273" t="s">
        <v>193</v>
      </c>
      <c r="F48" s="268">
        <v>10</v>
      </c>
    </row>
    <row r="49" ht="18" customHeight="1" spans="1:6">
      <c r="A49" s="121">
        <v>44</v>
      </c>
      <c r="B49" s="272"/>
      <c r="C49" s="272" t="s">
        <v>198</v>
      </c>
      <c r="D49" s="272" t="s">
        <v>158</v>
      </c>
      <c r="E49" s="273" t="s">
        <v>199</v>
      </c>
      <c r="F49" s="268">
        <v>5933</v>
      </c>
    </row>
    <row r="50" ht="18" customHeight="1" spans="1:6">
      <c r="A50" s="121">
        <v>45</v>
      </c>
      <c r="B50" s="272"/>
      <c r="C50" s="272"/>
      <c r="D50" s="272" t="s">
        <v>94</v>
      </c>
      <c r="E50" s="273" t="s">
        <v>166</v>
      </c>
      <c r="F50" s="268">
        <v>4271</v>
      </c>
    </row>
    <row r="51" ht="18" customHeight="1" spans="1:6">
      <c r="A51" s="121">
        <v>46</v>
      </c>
      <c r="B51" s="272"/>
      <c r="C51" s="272"/>
      <c r="D51" s="272" t="s">
        <v>96</v>
      </c>
      <c r="E51" s="273" t="s">
        <v>167</v>
      </c>
      <c r="F51" s="268">
        <v>9</v>
      </c>
    </row>
    <row r="52" ht="18" customHeight="1" spans="1:6">
      <c r="A52" s="121">
        <v>47</v>
      </c>
      <c r="B52" s="272"/>
      <c r="C52" s="272"/>
      <c r="D52" s="272" t="s">
        <v>98</v>
      </c>
      <c r="E52" s="273" t="s">
        <v>177</v>
      </c>
      <c r="F52" s="268">
        <v>152</v>
      </c>
    </row>
    <row r="53" s="249" customFormat="1" ht="18" customHeight="1" spans="1:6">
      <c r="A53" s="121">
        <v>48</v>
      </c>
      <c r="B53" s="272"/>
      <c r="C53" s="272"/>
      <c r="D53" s="272" t="s">
        <v>129</v>
      </c>
      <c r="E53" s="273" t="s">
        <v>200</v>
      </c>
      <c r="F53" s="268">
        <v>160</v>
      </c>
    </row>
    <row r="54" ht="18" customHeight="1" spans="1:6">
      <c r="A54" s="121">
        <v>49</v>
      </c>
      <c r="B54" s="272"/>
      <c r="C54" s="272"/>
      <c r="D54" s="272" t="s">
        <v>100</v>
      </c>
      <c r="E54" s="273" t="s">
        <v>201</v>
      </c>
      <c r="F54" s="268">
        <v>1341</v>
      </c>
    </row>
    <row r="55" s="249" customFormat="1" ht="18" customHeight="1" spans="1:6">
      <c r="A55" s="121">
        <v>50</v>
      </c>
      <c r="B55" s="272"/>
      <c r="C55" s="272" t="s">
        <v>202</v>
      </c>
      <c r="D55" s="272" t="s">
        <v>158</v>
      </c>
      <c r="E55" s="273" t="s">
        <v>203</v>
      </c>
      <c r="F55" s="268">
        <v>15386</v>
      </c>
    </row>
    <row r="56" s="249" customFormat="1" ht="18" customHeight="1" spans="1:6">
      <c r="A56" s="121">
        <v>51</v>
      </c>
      <c r="B56" s="272"/>
      <c r="C56" s="272"/>
      <c r="D56" s="272" t="s">
        <v>94</v>
      </c>
      <c r="E56" s="273" t="s">
        <v>166</v>
      </c>
      <c r="F56" s="268">
        <v>3893</v>
      </c>
    </row>
    <row r="57" ht="18" customHeight="1" spans="1:6">
      <c r="A57" s="121">
        <v>52</v>
      </c>
      <c r="B57" s="272"/>
      <c r="C57" s="272"/>
      <c r="D57" s="272" t="s">
        <v>96</v>
      </c>
      <c r="E57" s="273" t="s">
        <v>167</v>
      </c>
      <c r="F57" s="268">
        <v>4613</v>
      </c>
    </row>
    <row r="58" ht="18" customHeight="1" spans="1:6">
      <c r="A58" s="121">
        <v>53</v>
      </c>
      <c r="B58" s="272"/>
      <c r="C58" s="272"/>
      <c r="D58" s="272" t="s">
        <v>106</v>
      </c>
      <c r="E58" s="273" t="s">
        <v>204</v>
      </c>
      <c r="F58" s="268">
        <v>143</v>
      </c>
    </row>
    <row r="59" ht="18" customHeight="1" spans="1:6">
      <c r="A59" s="121">
        <v>54</v>
      </c>
      <c r="B59" s="272"/>
      <c r="C59" s="272"/>
      <c r="D59" s="272" t="s">
        <v>179</v>
      </c>
      <c r="E59" s="273" t="s">
        <v>180</v>
      </c>
      <c r="F59" s="268">
        <v>2242</v>
      </c>
    </row>
    <row r="60" ht="18" customHeight="1" spans="1:6">
      <c r="A60" s="121">
        <v>55</v>
      </c>
      <c r="B60" s="272"/>
      <c r="C60" s="272"/>
      <c r="D60" s="272" t="s">
        <v>100</v>
      </c>
      <c r="E60" s="273" t="s">
        <v>205</v>
      </c>
      <c r="F60" s="268">
        <v>4495</v>
      </c>
    </row>
    <row r="61" ht="18" customHeight="1" spans="1:6">
      <c r="A61" s="121">
        <v>56</v>
      </c>
      <c r="B61" s="272"/>
      <c r="C61" s="272" t="s">
        <v>209</v>
      </c>
      <c r="D61" s="272" t="s">
        <v>158</v>
      </c>
      <c r="E61" s="273" t="s">
        <v>210</v>
      </c>
      <c r="F61" s="268">
        <v>253</v>
      </c>
    </row>
    <row r="62" ht="18" customHeight="1" spans="1:6">
      <c r="A62" s="121">
        <v>57</v>
      </c>
      <c r="B62" s="272"/>
      <c r="C62" s="272"/>
      <c r="D62" s="272" t="s">
        <v>94</v>
      </c>
      <c r="E62" s="273" t="s">
        <v>166</v>
      </c>
      <c r="F62" s="268">
        <v>106</v>
      </c>
    </row>
    <row r="63" s="249" customFormat="1" ht="18" customHeight="1" spans="1:6">
      <c r="A63" s="121">
        <v>58</v>
      </c>
      <c r="B63" s="272"/>
      <c r="C63" s="272"/>
      <c r="D63" s="272" t="s">
        <v>96</v>
      </c>
      <c r="E63" s="273" t="s">
        <v>167</v>
      </c>
      <c r="F63" s="268">
        <v>17</v>
      </c>
    </row>
    <row r="64" s="249" customFormat="1" ht="18" customHeight="1" spans="1:6">
      <c r="A64" s="121">
        <v>59</v>
      </c>
      <c r="B64" s="272"/>
      <c r="C64" s="272"/>
      <c r="D64" s="272" t="s">
        <v>116</v>
      </c>
      <c r="E64" s="273" t="s">
        <v>736</v>
      </c>
      <c r="F64" s="268">
        <v>105</v>
      </c>
    </row>
    <row r="65" ht="18" customHeight="1" spans="1:6">
      <c r="A65" s="121">
        <v>60</v>
      </c>
      <c r="B65" s="272"/>
      <c r="C65" s="272"/>
      <c r="D65" s="272" t="s">
        <v>100</v>
      </c>
      <c r="E65" s="273" t="s">
        <v>211</v>
      </c>
      <c r="F65" s="268">
        <v>25</v>
      </c>
    </row>
    <row r="66" ht="18" customHeight="1" spans="1:6">
      <c r="A66" s="121">
        <v>61</v>
      </c>
      <c r="B66" s="272"/>
      <c r="C66" s="272" t="s">
        <v>212</v>
      </c>
      <c r="D66" s="272" t="s">
        <v>158</v>
      </c>
      <c r="E66" s="273" t="s">
        <v>213</v>
      </c>
      <c r="F66" s="268">
        <v>1398</v>
      </c>
    </row>
    <row r="67" ht="18" customHeight="1" spans="1:6">
      <c r="A67" s="121">
        <v>62</v>
      </c>
      <c r="B67" s="272"/>
      <c r="C67" s="272"/>
      <c r="D67" s="272" t="s">
        <v>94</v>
      </c>
      <c r="E67" s="273" t="s">
        <v>166</v>
      </c>
      <c r="F67" s="268">
        <v>1057</v>
      </c>
    </row>
    <row r="68" ht="18" customHeight="1" spans="1:6">
      <c r="A68" s="121">
        <v>63</v>
      </c>
      <c r="B68" s="272"/>
      <c r="C68" s="272"/>
      <c r="D68" s="272" t="s">
        <v>96</v>
      </c>
      <c r="E68" s="273" t="s">
        <v>167</v>
      </c>
      <c r="F68" s="268">
        <v>28</v>
      </c>
    </row>
    <row r="69" ht="18" customHeight="1" spans="1:6">
      <c r="A69" s="121">
        <v>64</v>
      </c>
      <c r="B69" s="272"/>
      <c r="C69" s="272"/>
      <c r="D69" s="272" t="s">
        <v>129</v>
      </c>
      <c r="E69" s="273" t="s">
        <v>214</v>
      </c>
      <c r="F69" s="268">
        <v>313</v>
      </c>
    </row>
    <row r="70" ht="18" customHeight="1" spans="1:6">
      <c r="A70" s="121">
        <v>65</v>
      </c>
      <c r="B70" s="272"/>
      <c r="C70" s="272" t="s">
        <v>216</v>
      </c>
      <c r="D70" s="272" t="s">
        <v>158</v>
      </c>
      <c r="E70" s="273" t="s">
        <v>217</v>
      </c>
      <c r="F70" s="268">
        <v>1273</v>
      </c>
    </row>
    <row r="71" ht="18" customHeight="1" spans="1:6">
      <c r="A71" s="121">
        <v>66</v>
      </c>
      <c r="B71" s="272"/>
      <c r="C71" s="272"/>
      <c r="D71" s="272" t="s">
        <v>94</v>
      </c>
      <c r="E71" s="273" t="s">
        <v>166</v>
      </c>
      <c r="F71" s="268">
        <v>735</v>
      </c>
    </row>
    <row r="72" s="249" customFormat="1" ht="18" customHeight="1" spans="1:6">
      <c r="A72" s="121">
        <v>67</v>
      </c>
      <c r="B72" s="272"/>
      <c r="C72" s="272"/>
      <c r="D72" s="272" t="s">
        <v>96</v>
      </c>
      <c r="E72" s="273" t="s">
        <v>167</v>
      </c>
      <c r="F72" s="268">
        <v>450</v>
      </c>
    </row>
    <row r="73" s="249" customFormat="1" ht="18" customHeight="1" spans="1:6">
      <c r="A73" s="121">
        <v>68</v>
      </c>
      <c r="B73" s="272"/>
      <c r="C73" s="272"/>
      <c r="D73" s="272" t="s">
        <v>129</v>
      </c>
      <c r="E73" s="273" t="s">
        <v>174</v>
      </c>
      <c r="F73" s="268">
        <v>1</v>
      </c>
    </row>
    <row r="74" s="249" customFormat="1" ht="18" customHeight="1" spans="1:6">
      <c r="A74" s="121">
        <v>69</v>
      </c>
      <c r="B74" s="272"/>
      <c r="C74" s="272"/>
      <c r="D74" s="272" t="s">
        <v>100</v>
      </c>
      <c r="E74" s="273" t="s">
        <v>218</v>
      </c>
      <c r="F74" s="268">
        <v>87</v>
      </c>
    </row>
    <row r="75" ht="18" customHeight="1" spans="1:6">
      <c r="A75" s="121">
        <v>70</v>
      </c>
      <c r="B75" s="272"/>
      <c r="C75" s="272" t="s">
        <v>219</v>
      </c>
      <c r="D75" s="272" t="s">
        <v>158</v>
      </c>
      <c r="E75" s="273" t="s">
        <v>220</v>
      </c>
      <c r="F75" s="268">
        <v>4196</v>
      </c>
    </row>
    <row r="76" ht="18" customHeight="1" spans="1:6">
      <c r="A76" s="121">
        <v>71</v>
      </c>
      <c r="B76" s="272"/>
      <c r="C76" s="272"/>
      <c r="D76" s="272" t="s">
        <v>94</v>
      </c>
      <c r="E76" s="273" t="s">
        <v>166</v>
      </c>
      <c r="F76" s="268">
        <v>1571</v>
      </c>
    </row>
    <row r="77" ht="18" customHeight="1" spans="1:6">
      <c r="A77" s="121">
        <v>72</v>
      </c>
      <c r="B77" s="272"/>
      <c r="C77" s="272"/>
      <c r="D77" s="272" t="s">
        <v>96</v>
      </c>
      <c r="E77" s="273" t="s">
        <v>167</v>
      </c>
      <c r="F77" s="268">
        <v>2132</v>
      </c>
    </row>
    <row r="78" s="249" customFormat="1" ht="18" customHeight="1" spans="1:6">
      <c r="A78" s="121">
        <v>73</v>
      </c>
      <c r="B78" s="272"/>
      <c r="C78" s="272"/>
      <c r="D78" s="272" t="s">
        <v>179</v>
      </c>
      <c r="E78" s="273" t="s">
        <v>180</v>
      </c>
      <c r="F78" s="268">
        <v>386</v>
      </c>
    </row>
    <row r="79" s="249" customFormat="1" ht="18" customHeight="1" spans="1:6">
      <c r="A79" s="121">
        <v>74</v>
      </c>
      <c r="B79" s="272"/>
      <c r="C79" s="272"/>
      <c r="D79" s="272" t="s">
        <v>100</v>
      </c>
      <c r="E79" s="273" t="s">
        <v>221</v>
      </c>
      <c r="F79" s="268">
        <v>107</v>
      </c>
    </row>
    <row r="80" ht="18" customHeight="1" spans="1:6">
      <c r="A80" s="121">
        <v>75</v>
      </c>
      <c r="B80" s="272"/>
      <c r="C80" s="272" t="s">
        <v>222</v>
      </c>
      <c r="D80" s="272" t="s">
        <v>158</v>
      </c>
      <c r="E80" s="273" t="s">
        <v>223</v>
      </c>
      <c r="F80" s="268">
        <v>1825</v>
      </c>
    </row>
    <row r="81" ht="18" customHeight="1" spans="1:6">
      <c r="A81" s="121">
        <v>76</v>
      </c>
      <c r="B81" s="272"/>
      <c r="C81" s="272"/>
      <c r="D81" s="272" t="s">
        <v>94</v>
      </c>
      <c r="E81" s="273" t="s">
        <v>166</v>
      </c>
      <c r="F81" s="268">
        <v>1583</v>
      </c>
    </row>
    <row r="82" ht="18" customHeight="1" spans="1:6">
      <c r="A82" s="121">
        <v>77</v>
      </c>
      <c r="B82" s="272"/>
      <c r="C82" s="272"/>
      <c r="D82" s="272" t="s">
        <v>96</v>
      </c>
      <c r="E82" s="273" t="s">
        <v>167</v>
      </c>
      <c r="F82" s="268">
        <v>242</v>
      </c>
    </row>
    <row r="83" ht="18" customHeight="1" spans="1:6">
      <c r="A83" s="121">
        <v>78</v>
      </c>
      <c r="B83" s="272"/>
      <c r="C83" s="272" t="s">
        <v>224</v>
      </c>
      <c r="D83" s="272" t="s">
        <v>158</v>
      </c>
      <c r="E83" s="273" t="s">
        <v>225</v>
      </c>
      <c r="F83" s="268">
        <v>23098</v>
      </c>
    </row>
    <row r="84" ht="18" customHeight="1" spans="1:6">
      <c r="A84" s="121">
        <v>79</v>
      </c>
      <c r="B84" s="272"/>
      <c r="C84" s="272"/>
      <c r="D84" s="272" t="s">
        <v>94</v>
      </c>
      <c r="E84" s="273" t="s">
        <v>166</v>
      </c>
      <c r="F84" s="268">
        <v>1673</v>
      </c>
    </row>
    <row r="85" ht="18" customHeight="1" spans="1:6">
      <c r="A85" s="121">
        <v>80</v>
      </c>
      <c r="B85" s="272"/>
      <c r="C85" s="272"/>
      <c r="D85" s="272" t="s">
        <v>96</v>
      </c>
      <c r="E85" s="273" t="s">
        <v>167</v>
      </c>
      <c r="F85" s="268">
        <v>18851</v>
      </c>
    </row>
    <row r="86" ht="18" customHeight="1" spans="1:6">
      <c r="A86" s="121">
        <v>81</v>
      </c>
      <c r="B86" s="272"/>
      <c r="C86" s="272"/>
      <c r="D86" s="272" t="s">
        <v>129</v>
      </c>
      <c r="E86" s="273" t="s">
        <v>737</v>
      </c>
      <c r="F86" s="268">
        <v>800</v>
      </c>
    </row>
    <row r="87" ht="18" customHeight="1" spans="1:6">
      <c r="A87" s="121">
        <v>82</v>
      </c>
      <c r="B87" s="272"/>
      <c r="C87" s="272"/>
      <c r="D87" s="272" t="s">
        <v>179</v>
      </c>
      <c r="E87" s="273" t="s">
        <v>180</v>
      </c>
      <c r="F87" s="268">
        <v>413</v>
      </c>
    </row>
    <row r="88" ht="18" customHeight="1" spans="1:6">
      <c r="A88" s="121">
        <v>83</v>
      </c>
      <c r="B88" s="272"/>
      <c r="C88" s="272"/>
      <c r="D88" s="272" t="s">
        <v>100</v>
      </c>
      <c r="E88" s="273" t="s">
        <v>738</v>
      </c>
      <c r="F88" s="268">
        <v>1361</v>
      </c>
    </row>
    <row r="89" ht="18" customHeight="1" spans="1:6">
      <c r="A89" s="121">
        <v>84</v>
      </c>
      <c r="B89" s="272"/>
      <c r="C89" s="272" t="s">
        <v>226</v>
      </c>
      <c r="D89" s="272" t="s">
        <v>158</v>
      </c>
      <c r="E89" s="273" t="s">
        <v>227</v>
      </c>
      <c r="F89" s="268">
        <v>1893</v>
      </c>
    </row>
    <row r="90" ht="18" customHeight="1" spans="1:6">
      <c r="A90" s="121">
        <v>85</v>
      </c>
      <c r="B90" s="272"/>
      <c r="C90" s="272"/>
      <c r="D90" s="272" t="s">
        <v>94</v>
      </c>
      <c r="E90" s="273" t="s">
        <v>166</v>
      </c>
      <c r="F90" s="268">
        <v>1190</v>
      </c>
    </row>
    <row r="91" ht="18" customHeight="1" spans="1:6">
      <c r="A91" s="121">
        <v>86</v>
      </c>
      <c r="B91" s="272"/>
      <c r="C91" s="272"/>
      <c r="D91" s="272" t="s">
        <v>96</v>
      </c>
      <c r="E91" s="273" t="s">
        <v>167</v>
      </c>
      <c r="F91" s="268">
        <v>703</v>
      </c>
    </row>
    <row r="92" ht="18" customHeight="1" spans="1:6">
      <c r="A92" s="121">
        <v>87</v>
      </c>
      <c r="B92" s="272"/>
      <c r="C92" s="272" t="s">
        <v>229</v>
      </c>
      <c r="D92" s="272" t="s">
        <v>158</v>
      </c>
      <c r="E92" s="273" t="s">
        <v>230</v>
      </c>
      <c r="F92" s="268">
        <v>1880</v>
      </c>
    </row>
    <row r="93" ht="18" customHeight="1" spans="1:6">
      <c r="A93" s="121">
        <v>88</v>
      </c>
      <c r="B93" s="272"/>
      <c r="C93" s="272"/>
      <c r="D93" s="272" t="s">
        <v>94</v>
      </c>
      <c r="E93" s="273" t="s">
        <v>166</v>
      </c>
      <c r="F93" s="268">
        <v>824</v>
      </c>
    </row>
    <row r="94" ht="18" customHeight="1" spans="1:6">
      <c r="A94" s="121">
        <v>89</v>
      </c>
      <c r="B94" s="272"/>
      <c r="C94" s="272"/>
      <c r="D94" s="272" t="s">
        <v>96</v>
      </c>
      <c r="E94" s="273" t="s">
        <v>167</v>
      </c>
      <c r="F94" s="268">
        <v>988</v>
      </c>
    </row>
    <row r="95" ht="18" customHeight="1" spans="1:6">
      <c r="A95" s="121">
        <v>90</v>
      </c>
      <c r="B95" s="272"/>
      <c r="C95" s="272"/>
      <c r="D95" s="272" t="s">
        <v>116</v>
      </c>
      <c r="E95" s="273" t="s">
        <v>231</v>
      </c>
      <c r="F95" s="268">
        <v>68</v>
      </c>
    </row>
    <row r="96" ht="18" customHeight="1" spans="1:6">
      <c r="A96" s="121">
        <v>91</v>
      </c>
      <c r="B96" s="272"/>
      <c r="C96" s="272" t="s">
        <v>232</v>
      </c>
      <c r="D96" s="272" t="s">
        <v>158</v>
      </c>
      <c r="E96" s="273" t="s">
        <v>233</v>
      </c>
      <c r="F96" s="268">
        <v>347</v>
      </c>
    </row>
    <row r="97" ht="18" customHeight="1" spans="1:6">
      <c r="A97" s="121">
        <v>92</v>
      </c>
      <c r="B97" s="272"/>
      <c r="C97" s="272"/>
      <c r="D97" s="272" t="s">
        <v>94</v>
      </c>
      <c r="E97" s="273" t="s">
        <v>166</v>
      </c>
      <c r="F97" s="268">
        <v>253</v>
      </c>
    </row>
    <row r="98" ht="18" customHeight="1" spans="1:6">
      <c r="A98" s="121">
        <v>93</v>
      </c>
      <c r="B98" s="272"/>
      <c r="C98" s="272"/>
      <c r="D98" s="272" t="s">
        <v>96</v>
      </c>
      <c r="E98" s="273" t="s">
        <v>167</v>
      </c>
      <c r="F98" s="268">
        <v>94</v>
      </c>
    </row>
    <row r="99" ht="18" customHeight="1" spans="1:6">
      <c r="A99" s="121">
        <v>94</v>
      </c>
      <c r="B99" s="272"/>
      <c r="C99" s="272" t="s">
        <v>234</v>
      </c>
      <c r="D99" s="272" t="s">
        <v>158</v>
      </c>
      <c r="E99" s="273" t="s">
        <v>235</v>
      </c>
      <c r="F99" s="268">
        <v>4253</v>
      </c>
    </row>
    <row r="100" ht="18" customHeight="1" spans="1:6">
      <c r="A100" s="121">
        <v>95</v>
      </c>
      <c r="B100" s="272"/>
      <c r="C100" s="272"/>
      <c r="D100" s="272" t="s">
        <v>94</v>
      </c>
      <c r="E100" s="273" t="s">
        <v>166</v>
      </c>
      <c r="F100" s="268">
        <v>1858</v>
      </c>
    </row>
    <row r="101" ht="18" customHeight="1" spans="1:6">
      <c r="A101" s="121">
        <v>96</v>
      </c>
      <c r="B101" s="272"/>
      <c r="C101" s="272"/>
      <c r="D101" s="272" t="s">
        <v>96</v>
      </c>
      <c r="E101" s="273" t="s">
        <v>167</v>
      </c>
      <c r="F101" s="268">
        <v>2395</v>
      </c>
    </row>
    <row r="102" s="249" customFormat="1" ht="18" customHeight="1" spans="1:6">
      <c r="A102" s="121">
        <v>97</v>
      </c>
      <c r="B102" s="272"/>
      <c r="C102" s="272" t="s">
        <v>236</v>
      </c>
      <c r="D102" s="272" t="s">
        <v>158</v>
      </c>
      <c r="E102" s="273" t="s">
        <v>237</v>
      </c>
      <c r="F102" s="268">
        <v>856</v>
      </c>
    </row>
    <row r="103" ht="18" customHeight="1" spans="1:6">
      <c r="A103" s="121">
        <v>98</v>
      </c>
      <c r="B103" s="272"/>
      <c r="C103" s="272"/>
      <c r="D103" s="272" t="s">
        <v>94</v>
      </c>
      <c r="E103" s="273" t="s">
        <v>166</v>
      </c>
      <c r="F103" s="268">
        <v>290</v>
      </c>
    </row>
    <row r="104" ht="18" customHeight="1" spans="1:6">
      <c r="A104" s="121">
        <v>99</v>
      </c>
      <c r="B104" s="272"/>
      <c r="C104" s="272"/>
      <c r="D104" s="272" t="s">
        <v>96</v>
      </c>
      <c r="E104" s="273" t="s">
        <v>167</v>
      </c>
      <c r="F104" s="268">
        <v>566</v>
      </c>
    </row>
    <row r="105" s="248" customFormat="1" ht="18" customHeight="1" spans="1:6">
      <c r="A105" s="121">
        <v>100</v>
      </c>
      <c r="B105" s="272"/>
      <c r="C105" s="272" t="s">
        <v>238</v>
      </c>
      <c r="D105" s="272" t="s">
        <v>158</v>
      </c>
      <c r="E105" s="273" t="s">
        <v>239</v>
      </c>
      <c r="F105" s="268">
        <v>33194</v>
      </c>
    </row>
    <row r="106" ht="18" customHeight="1" spans="1:6">
      <c r="A106" s="121">
        <v>101</v>
      </c>
      <c r="B106" s="272"/>
      <c r="C106" s="272"/>
      <c r="D106" s="272" t="s">
        <v>94</v>
      </c>
      <c r="E106" s="273" t="s">
        <v>166</v>
      </c>
      <c r="F106" s="268">
        <v>19683</v>
      </c>
    </row>
    <row r="107" ht="18" customHeight="1" spans="1:6">
      <c r="A107" s="121">
        <v>102</v>
      </c>
      <c r="B107" s="272"/>
      <c r="C107" s="272"/>
      <c r="D107" s="272" t="s">
        <v>96</v>
      </c>
      <c r="E107" s="273" t="s">
        <v>167</v>
      </c>
      <c r="F107" s="268">
        <v>3366</v>
      </c>
    </row>
    <row r="108" s="248" customFormat="1" ht="18" customHeight="1" spans="1:6">
      <c r="A108" s="121">
        <v>103</v>
      </c>
      <c r="B108" s="272"/>
      <c r="C108" s="272"/>
      <c r="D108" s="272" t="s">
        <v>129</v>
      </c>
      <c r="E108" s="273" t="s">
        <v>240</v>
      </c>
      <c r="F108" s="268">
        <v>3965</v>
      </c>
    </row>
    <row r="109" s="249" customFormat="1" ht="18" customHeight="1" spans="1:6">
      <c r="A109" s="121">
        <v>104</v>
      </c>
      <c r="B109" s="272"/>
      <c r="C109" s="272"/>
      <c r="D109" s="272" t="s">
        <v>116</v>
      </c>
      <c r="E109" s="273" t="s">
        <v>241</v>
      </c>
      <c r="F109" s="268">
        <v>796</v>
      </c>
    </row>
    <row r="110" ht="18" customHeight="1" spans="1:6">
      <c r="A110" s="121">
        <v>105</v>
      </c>
      <c r="B110" s="272"/>
      <c r="C110" s="272"/>
      <c r="D110" s="272" t="s">
        <v>106</v>
      </c>
      <c r="E110" s="273" t="s">
        <v>242</v>
      </c>
      <c r="F110" s="268">
        <v>739</v>
      </c>
    </row>
    <row r="111" ht="18" customHeight="1" spans="1:6">
      <c r="A111" s="121">
        <v>106</v>
      </c>
      <c r="B111" s="272"/>
      <c r="C111" s="272"/>
      <c r="D111" s="272" t="s">
        <v>194</v>
      </c>
      <c r="E111" s="273" t="s">
        <v>243</v>
      </c>
      <c r="F111" s="268">
        <v>57</v>
      </c>
    </row>
    <row r="112" ht="18" customHeight="1" spans="1:6">
      <c r="A112" s="121">
        <v>107</v>
      </c>
      <c r="B112" s="272"/>
      <c r="C112" s="272"/>
      <c r="D112" s="272" t="s">
        <v>244</v>
      </c>
      <c r="E112" s="273" t="s">
        <v>245</v>
      </c>
      <c r="F112" s="268">
        <v>29</v>
      </c>
    </row>
    <row r="113" ht="18" customHeight="1" spans="1:6">
      <c r="A113" s="121">
        <v>108</v>
      </c>
      <c r="B113" s="272"/>
      <c r="C113" s="272"/>
      <c r="D113" s="272" t="s">
        <v>246</v>
      </c>
      <c r="E113" s="273" t="s">
        <v>247</v>
      </c>
      <c r="F113" s="268">
        <v>37</v>
      </c>
    </row>
    <row r="114" ht="18" customHeight="1" spans="1:6">
      <c r="A114" s="121">
        <v>109</v>
      </c>
      <c r="B114" s="272"/>
      <c r="C114" s="272"/>
      <c r="D114" s="272" t="s">
        <v>179</v>
      </c>
      <c r="E114" s="273" t="s">
        <v>180</v>
      </c>
      <c r="F114" s="268">
        <v>3533</v>
      </c>
    </row>
    <row r="115" ht="18" customHeight="1" spans="1:6">
      <c r="A115" s="121">
        <v>110</v>
      </c>
      <c r="B115" s="272"/>
      <c r="C115" s="272"/>
      <c r="D115" s="272" t="s">
        <v>100</v>
      </c>
      <c r="E115" s="273" t="s">
        <v>248</v>
      </c>
      <c r="F115" s="268">
        <v>989</v>
      </c>
    </row>
    <row r="116" ht="18" customHeight="1" spans="1:6">
      <c r="A116" s="121">
        <v>111</v>
      </c>
      <c r="B116" s="272"/>
      <c r="C116" s="272" t="s">
        <v>100</v>
      </c>
      <c r="D116" s="272" t="s">
        <v>158</v>
      </c>
      <c r="E116" s="273" t="s">
        <v>249</v>
      </c>
      <c r="F116" s="268">
        <v>992</v>
      </c>
    </row>
    <row r="117" s="249" customFormat="1" ht="18" customHeight="1" spans="1:6">
      <c r="A117" s="121">
        <v>112</v>
      </c>
      <c r="B117" s="272"/>
      <c r="C117" s="272"/>
      <c r="D117" s="272" t="s">
        <v>94</v>
      </c>
      <c r="E117" s="273" t="s">
        <v>739</v>
      </c>
      <c r="F117" s="268">
        <v>30</v>
      </c>
    </row>
    <row r="118" ht="18" customHeight="1" spans="1:6">
      <c r="A118" s="121">
        <v>113</v>
      </c>
      <c r="B118" s="272"/>
      <c r="C118" s="272"/>
      <c r="D118" s="272" t="s">
        <v>100</v>
      </c>
      <c r="E118" s="273" t="s">
        <v>249</v>
      </c>
      <c r="F118" s="268">
        <v>962</v>
      </c>
    </row>
    <row r="119" ht="18" customHeight="1" spans="1:6">
      <c r="A119" s="121">
        <v>114</v>
      </c>
      <c r="B119" s="272" t="s">
        <v>740</v>
      </c>
      <c r="C119" s="272" t="s">
        <v>158</v>
      </c>
      <c r="D119" s="272" t="s">
        <v>158</v>
      </c>
      <c r="E119" s="273" t="s">
        <v>250</v>
      </c>
      <c r="F119" s="268">
        <v>11632</v>
      </c>
    </row>
    <row r="120" ht="18" customHeight="1" spans="1:6">
      <c r="A120" s="121">
        <v>115</v>
      </c>
      <c r="B120" s="272"/>
      <c r="C120" s="272" t="s">
        <v>138</v>
      </c>
      <c r="D120" s="272" t="s">
        <v>158</v>
      </c>
      <c r="E120" s="273" t="s">
        <v>252</v>
      </c>
      <c r="F120" s="268">
        <v>10128</v>
      </c>
    </row>
    <row r="121" ht="18" customHeight="1" spans="1:6">
      <c r="A121" s="121">
        <v>116</v>
      </c>
      <c r="B121" s="272"/>
      <c r="C121" s="272"/>
      <c r="D121" s="272" t="s">
        <v>98</v>
      </c>
      <c r="E121" s="273" t="s">
        <v>253</v>
      </c>
      <c r="F121" s="268">
        <v>9993</v>
      </c>
    </row>
    <row r="122" ht="18" customHeight="1" spans="1:6">
      <c r="A122" s="121">
        <v>117</v>
      </c>
      <c r="B122" s="272"/>
      <c r="C122" s="272"/>
      <c r="D122" s="272" t="s">
        <v>132</v>
      </c>
      <c r="E122" s="273" t="s">
        <v>741</v>
      </c>
      <c r="F122" s="268">
        <v>135</v>
      </c>
    </row>
    <row r="123" ht="18" customHeight="1" spans="1:6">
      <c r="A123" s="121">
        <v>118</v>
      </c>
      <c r="B123" s="272"/>
      <c r="C123" s="272" t="s">
        <v>100</v>
      </c>
      <c r="D123" s="272" t="s">
        <v>158</v>
      </c>
      <c r="E123" s="273" t="s">
        <v>254</v>
      </c>
      <c r="F123" s="268">
        <v>1504</v>
      </c>
    </row>
    <row r="124" ht="18" customHeight="1" spans="1:6">
      <c r="A124" s="121">
        <v>119</v>
      </c>
      <c r="B124" s="272"/>
      <c r="C124" s="272"/>
      <c r="D124" s="272" t="s">
        <v>100</v>
      </c>
      <c r="E124" s="273" t="s">
        <v>254</v>
      </c>
      <c r="F124" s="268">
        <v>1504</v>
      </c>
    </row>
    <row r="125" ht="18" customHeight="1" spans="1:6">
      <c r="A125" s="121">
        <v>120</v>
      </c>
      <c r="B125" s="272" t="s">
        <v>742</v>
      </c>
      <c r="C125" s="272" t="s">
        <v>158</v>
      </c>
      <c r="D125" s="272" t="s">
        <v>158</v>
      </c>
      <c r="E125" s="273" t="s">
        <v>255</v>
      </c>
      <c r="F125" s="268">
        <v>431710</v>
      </c>
    </row>
    <row r="126" ht="18" customHeight="1" spans="1:6">
      <c r="A126" s="121">
        <v>121</v>
      </c>
      <c r="B126" s="272"/>
      <c r="C126" s="272" t="s">
        <v>94</v>
      </c>
      <c r="D126" s="272" t="s">
        <v>158</v>
      </c>
      <c r="E126" s="273" t="s">
        <v>256</v>
      </c>
      <c r="F126" s="268">
        <v>290</v>
      </c>
    </row>
    <row r="127" ht="18" customHeight="1" spans="1:6">
      <c r="A127" s="121">
        <v>122</v>
      </c>
      <c r="B127" s="272"/>
      <c r="C127" s="272"/>
      <c r="D127" s="272" t="s">
        <v>100</v>
      </c>
      <c r="E127" s="273" t="s">
        <v>257</v>
      </c>
      <c r="F127" s="268">
        <v>290</v>
      </c>
    </row>
    <row r="128" ht="18" customHeight="1" spans="1:6">
      <c r="A128" s="121">
        <v>123</v>
      </c>
      <c r="B128" s="272"/>
      <c r="C128" s="272" t="s">
        <v>96</v>
      </c>
      <c r="D128" s="272" t="s">
        <v>158</v>
      </c>
      <c r="E128" s="273" t="s">
        <v>258</v>
      </c>
      <c r="F128" s="268">
        <v>272775</v>
      </c>
    </row>
    <row r="129" ht="18" customHeight="1" spans="1:6">
      <c r="A129" s="121">
        <v>124</v>
      </c>
      <c r="B129" s="272"/>
      <c r="C129" s="272"/>
      <c r="D129" s="272" t="s">
        <v>94</v>
      </c>
      <c r="E129" s="273" t="s">
        <v>166</v>
      </c>
      <c r="F129" s="268">
        <v>170969</v>
      </c>
    </row>
    <row r="130" ht="18" customHeight="1" spans="1:6">
      <c r="A130" s="121">
        <v>125</v>
      </c>
      <c r="B130" s="272"/>
      <c r="C130" s="272"/>
      <c r="D130" s="272" t="s">
        <v>96</v>
      </c>
      <c r="E130" s="273" t="s">
        <v>167</v>
      </c>
      <c r="F130" s="268">
        <v>95642</v>
      </c>
    </row>
    <row r="131" s="249" customFormat="1" ht="18" customHeight="1" spans="1:6">
      <c r="A131" s="121">
        <v>126</v>
      </c>
      <c r="B131" s="272"/>
      <c r="C131" s="272"/>
      <c r="D131" s="272" t="s">
        <v>259</v>
      </c>
      <c r="E131" s="273" t="s">
        <v>242</v>
      </c>
      <c r="F131" s="268">
        <v>3500</v>
      </c>
    </row>
    <row r="132" ht="18" customHeight="1" spans="1:6">
      <c r="A132" s="121">
        <v>127</v>
      </c>
      <c r="B132" s="272"/>
      <c r="C132" s="272"/>
      <c r="D132" s="272" t="s">
        <v>100</v>
      </c>
      <c r="E132" s="273" t="s">
        <v>260</v>
      </c>
      <c r="F132" s="268">
        <v>2664</v>
      </c>
    </row>
    <row r="133" ht="18" customHeight="1" spans="1:6">
      <c r="A133" s="121">
        <v>128</v>
      </c>
      <c r="B133" s="272"/>
      <c r="C133" s="272" t="s">
        <v>98</v>
      </c>
      <c r="D133" s="272" t="s">
        <v>158</v>
      </c>
      <c r="E133" s="273" t="s">
        <v>261</v>
      </c>
      <c r="F133" s="268">
        <v>1351</v>
      </c>
    </row>
    <row r="134" ht="18" customHeight="1" spans="1:6">
      <c r="A134" s="121">
        <v>129</v>
      </c>
      <c r="B134" s="272"/>
      <c r="C134" s="272"/>
      <c r="D134" s="272" t="s">
        <v>94</v>
      </c>
      <c r="E134" s="273" t="s">
        <v>166</v>
      </c>
      <c r="F134" s="268">
        <v>1031</v>
      </c>
    </row>
    <row r="135" ht="18" customHeight="1" spans="1:6">
      <c r="A135" s="121">
        <v>130</v>
      </c>
      <c r="B135" s="272"/>
      <c r="C135" s="272"/>
      <c r="D135" s="272" t="s">
        <v>96</v>
      </c>
      <c r="E135" s="273" t="s">
        <v>167</v>
      </c>
      <c r="F135" s="268">
        <v>266</v>
      </c>
    </row>
    <row r="136" ht="18" customHeight="1" spans="1:6">
      <c r="A136" s="121">
        <v>131</v>
      </c>
      <c r="B136" s="272"/>
      <c r="C136" s="272"/>
      <c r="D136" s="272" t="s">
        <v>129</v>
      </c>
      <c r="E136" s="273" t="s">
        <v>262</v>
      </c>
      <c r="F136" s="268">
        <v>54</v>
      </c>
    </row>
    <row r="137" ht="18" customHeight="1" spans="1:6">
      <c r="A137" s="121">
        <v>132</v>
      </c>
      <c r="B137" s="272"/>
      <c r="C137" s="272" t="s">
        <v>138</v>
      </c>
      <c r="D137" s="272" t="s">
        <v>158</v>
      </c>
      <c r="E137" s="273" t="s">
        <v>265</v>
      </c>
      <c r="F137" s="268">
        <v>6752</v>
      </c>
    </row>
    <row r="138" ht="18" customHeight="1" spans="1:6">
      <c r="A138" s="121">
        <v>133</v>
      </c>
      <c r="B138" s="272"/>
      <c r="C138" s="272"/>
      <c r="D138" s="272" t="s">
        <v>94</v>
      </c>
      <c r="E138" s="273" t="s">
        <v>166</v>
      </c>
      <c r="F138" s="268">
        <v>2334</v>
      </c>
    </row>
    <row r="139" ht="18" customHeight="1" spans="1:6">
      <c r="A139" s="121">
        <v>134</v>
      </c>
      <c r="B139" s="272"/>
      <c r="C139" s="272"/>
      <c r="D139" s="272" t="s">
        <v>96</v>
      </c>
      <c r="E139" s="273" t="s">
        <v>167</v>
      </c>
      <c r="F139" s="268">
        <v>1330</v>
      </c>
    </row>
    <row r="140" ht="18" customHeight="1" spans="1:6">
      <c r="A140" s="121">
        <v>135</v>
      </c>
      <c r="B140" s="272"/>
      <c r="C140" s="272"/>
      <c r="D140" s="272" t="s">
        <v>129</v>
      </c>
      <c r="E140" s="273" t="s">
        <v>266</v>
      </c>
      <c r="F140" s="268">
        <v>691</v>
      </c>
    </row>
    <row r="141" ht="18" customHeight="1" spans="1:6">
      <c r="A141" s="121">
        <v>136</v>
      </c>
      <c r="B141" s="272"/>
      <c r="C141" s="272"/>
      <c r="D141" s="272" t="s">
        <v>116</v>
      </c>
      <c r="E141" s="273" t="s">
        <v>267</v>
      </c>
      <c r="F141" s="268">
        <v>403</v>
      </c>
    </row>
    <row r="142" s="249" customFormat="1" ht="18" customHeight="1" spans="1:6">
      <c r="A142" s="121">
        <v>137</v>
      </c>
      <c r="B142" s="272"/>
      <c r="C142" s="272"/>
      <c r="D142" s="272" t="s">
        <v>138</v>
      </c>
      <c r="E142" s="273" t="s">
        <v>743</v>
      </c>
      <c r="F142" s="268">
        <v>194</v>
      </c>
    </row>
    <row r="143" ht="18" customHeight="1" spans="1:6">
      <c r="A143" s="121">
        <v>138</v>
      </c>
      <c r="B143" s="272"/>
      <c r="C143" s="272"/>
      <c r="D143" s="272" t="s">
        <v>132</v>
      </c>
      <c r="E143" s="273" t="s">
        <v>744</v>
      </c>
      <c r="F143" s="268">
        <v>1193</v>
      </c>
    </row>
    <row r="144" ht="18" customHeight="1" spans="1:6">
      <c r="A144" s="121">
        <v>139</v>
      </c>
      <c r="B144" s="272"/>
      <c r="C144" s="272"/>
      <c r="D144" s="272" t="s">
        <v>194</v>
      </c>
      <c r="E144" s="273" t="s">
        <v>270</v>
      </c>
      <c r="F144" s="268">
        <v>60</v>
      </c>
    </row>
    <row r="145" ht="18" customHeight="1" spans="1:6">
      <c r="A145" s="121">
        <v>140</v>
      </c>
      <c r="B145" s="272"/>
      <c r="C145" s="272"/>
      <c r="D145" s="272" t="s">
        <v>272</v>
      </c>
      <c r="E145" s="273" t="s">
        <v>273</v>
      </c>
      <c r="F145" s="268">
        <v>547</v>
      </c>
    </row>
    <row r="146" ht="18" customHeight="1" spans="1:6">
      <c r="A146" s="121">
        <v>141</v>
      </c>
      <c r="B146" s="272"/>
      <c r="C146" s="272" t="s">
        <v>100</v>
      </c>
      <c r="D146" s="272" t="s">
        <v>158</v>
      </c>
      <c r="E146" s="273" t="s">
        <v>274</v>
      </c>
      <c r="F146" s="268">
        <v>150542</v>
      </c>
    </row>
    <row r="147" ht="18" customHeight="1" spans="1:6">
      <c r="A147" s="121">
        <v>142</v>
      </c>
      <c r="B147" s="272"/>
      <c r="C147" s="272"/>
      <c r="D147" s="272" t="s">
        <v>100</v>
      </c>
      <c r="E147" s="273" t="s">
        <v>274</v>
      </c>
      <c r="F147" s="268">
        <v>150542</v>
      </c>
    </row>
    <row r="148" ht="18" customHeight="1" spans="1:6">
      <c r="A148" s="121">
        <v>143</v>
      </c>
      <c r="B148" s="272" t="s">
        <v>745</v>
      </c>
      <c r="C148" s="272" t="s">
        <v>158</v>
      </c>
      <c r="D148" s="272" t="s">
        <v>158</v>
      </c>
      <c r="E148" s="273" t="s">
        <v>275</v>
      </c>
      <c r="F148" s="268">
        <v>1068413</v>
      </c>
    </row>
    <row r="149" ht="18" customHeight="1" spans="1:6">
      <c r="A149" s="121">
        <v>144</v>
      </c>
      <c r="B149" s="272"/>
      <c r="C149" s="272" t="s">
        <v>94</v>
      </c>
      <c r="D149" s="272" t="s">
        <v>158</v>
      </c>
      <c r="E149" s="273" t="s">
        <v>276</v>
      </c>
      <c r="F149" s="268">
        <v>22845</v>
      </c>
    </row>
    <row r="150" ht="18" customHeight="1" spans="1:6">
      <c r="A150" s="121">
        <v>145</v>
      </c>
      <c r="B150" s="272"/>
      <c r="C150" s="272"/>
      <c r="D150" s="272" t="s">
        <v>94</v>
      </c>
      <c r="E150" s="273" t="s">
        <v>166</v>
      </c>
      <c r="F150" s="268">
        <v>3200</v>
      </c>
    </row>
    <row r="151" ht="18" customHeight="1" spans="1:6">
      <c r="A151" s="121">
        <v>146</v>
      </c>
      <c r="B151" s="272"/>
      <c r="C151" s="272"/>
      <c r="D151" s="272" t="s">
        <v>96</v>
      </c>
      <c r="E151" s="273" t="s">
        <v>167</v>
      </c>
      <c r="F151" s="268">
        <v>202</v>
      </c>
    </row>
    <row r="152" ht="18" customHeight="1" spans="1:6">
      <c r="A152" s="121">
        <v>147</v>
      </c>
      <c r="B152" s="272"/>
      <c r="C152" s="272"/>
      <c r="D152" s="272" t="s">
        <v>100</v>
      </c>
      <c r="E152" s="273" t="s">
        <v>277</v>
      </c>
      <c r="F152" s="268">
        <v>19443</v>
      </c>
    </row>
    <row r="153" ht="18" customHeight="1" spans="1:6">
      <c r="A153" s="121">
        <v>148</v>
      </c>
      <c r="B153" s="272"/>
      <c r="C153" s="272" t="s">
        <v>96</v>
      </c>
      <c r="D153" s="272" t="s">
        <v>158</v>
      </c>
      <c r="E153" s="273" t="s">
        <v>278</v>
      </c>
      <c r="F153" s="268">
        <v>836622</v>
      </c>
    </row>
    <row r="154" ht="18" customHeight="1" spans="1:6">
      <c r="A154" s="121">
        <v>149</v>
      </c>
      <c r="B154" s="272"/>
      <c r="C154" s="272"/>
      <c r="D154" s="272" t="s">
        <v>94</v>
      </c>
      <c r="E154" s="273" t="s">
        <v>279</v>
      </c>
      <c r="F154" s="268">
        <v>139648</v>
      </c>
    </row>
    <row r="155" s="249" customFormat="1" ht="18" customHeight="1" spans="1:6">
      <c r="A155" s="121">
        <v>150</v>
      </c>
      <c r="B155" s="272"/>
      <c r="C155" s="272"/>
      <c r="D155" s="272" t="s">
        <v>96</v>
      </c>
      <c r="E155" s="273" t="s">
        <v>280</v>
      </c>
      <c r="F155" s="268">
        <v>310213</v>
      </c>
    </row>
    <row r="156" s="249" customFormat="1" ht="18" customHeight="1" spans="1:6">
      <c r="A156" s="121">
        <v>151</v>
      </c>
      <c r="B156" s="272"/>
      <c r="C156" s="272"/>
      <c r="D156" s="272" t="s">
        <v>98</v>
      </c>
      <c r="E156" s="273" t="s">
        <v>281</v>
      </c>
      <c r="F156" s="268">
        <v>190879</v>
      </c>
    </row>
    <row r="157" ht="18" customHeight="1" spans="1:6">
      <c r="A157" s="121">
        <v>152</v>
      </c>
      <c r="B157" s="272"/>
      <c r="C157" s="272"/>
      <c r="D157" s="272" t="s">
        <v>129</v>
      </c>
      <c r="E157" s="273" t="s">
        <v>282</v>
      </c>
      <c r="F157" s="268">
        <v>76782</v>
      </c>
    </row>
    <row r="158" ht="18" customHeight="1" spans="1:6">
      <c r="A158" s="121">
        <v>153</v>
      </c>
      <c r="B158" s="272"/>
      <c r="C158" s="272"/>
      <c r="D158" s="272" t="s">
        <v>100</v>
      </c>
      <c r="E158" s="273" t="s">
        <v>283</v>
      </c>
      <c r="F158" s="268">
        <v>119100</v>
      </c>
    </row>
    <row r="159" ht="18" customHeight="1" spans="1:6">
      <c r="A159" s="121">
        <v>154</v>
      </c>
      <c r="B159" s="272"/>
      <c r="C159" s="272" t="s">
        <v>98</v>
      </c>
      <c r="D159" s="272" t="s">
        <v>158</v>
      </c>
      <c r="E159" s="273" t="s">
        <v>284</v>
      </c>
      <c r="F159" s="268">
        <v>23472</v>
      </c>
    </row>
    <row r="160" ht="18" customHeight="1" spans="1:6">
      <c r="A160" s="121">
        <v>155</v>
      </c>
      <c r="B160" s="272"/>
      <c r="C160" s="272"/>
      <c r="D160" s="272" t="s">
        <v>96</v>
      </c>
      <c r="E160" s="273" t="s">
        <v>285</v>
      </c>
      <c r="F160" s="268">
        <v>23472</v>
      </c>
    </row>
    <row r="161" ht="18" customHeight="1" spans="1:6">
      <c r="A161" s="121">
        <v>156</v>
      </c>
      <c r="B161" s="272"/>
      <c r="C161" s="272" t="s">
        <v>129</v>
      </c>
      <c r="D161" s="272" t="s">
        <v>158</v>
      </c>
      <c r="E161" s="273" t="s">
        <v>286</v>
      </c>
      <c r="F161" s="268">
        <v>5343</v>
      </c>
    </row>
    <row r="162" ht="18" customHeight="1" spans="1:6">
      <c r="A162" s="121">
        <v>157</v>
      </c>
      <c r="B162" s="272"/>
      <c r="C162" s="272"/>
      <c r="D162" s="272" t="s">
        <v>96</v>
      </c>
      <c r="E162" s="273" t="s">
        <v>287</v>
      </c>
      <c r="F162" s="268">
        <v>825</v>
      </c>
    </row>
    <row r="163" ht="18" customHeight="1" spans="1:6">
      <c r="A163" s="121">
        <v>158</v>
      </c>
      <c r="B163" s="272"/>
      <c r="C163" s="272"/>
      <c r="D163" s="272" t="s">
        <v>98</v>
      </c>
      <c r="E163" s="273" t="s">
        <v>288</v>
      </c>
      <c r="F163" s="268">
        <v>3403</v>
      </c>
    </row>
    <row r="164" ht="18" customHeight="1" spans="1:6">
      <c r="A164" s="121">
        <v>159</v>
      </c>
      <c r="B164" s="272"/>
      <c r="C164" s="272"/>
      <c r="D164" s="272" t="s">
        <v>100</v>
      </c>
      <c r="E164" s="273" t="s">
        <v>289</v>
      </c>
      <c r="F164" s="268">
        <v>1115</v>
      </c>
    </row>
    <row r="165" ht="18" customHeight="1" spans="1:6">
      <c r="A165" s="121">
        <v>160</v>
      </c>
      <c r="B165" s="272"/>
      <c r="C165" s="272" t="s">
        <v>132</v>
      </c>
      <c r="D165" s="272" t="s">
        <v>158</v>
      </c>
      <c r="E165" s="273" t="s">
        <v>290</v>
      </c>
      <c r="F165" s="268">
        <v>4116</v>
      </c>
    </row>
    <row r="166" ht="18" customHeight="1" spans="1:6">
      <c r="A166" s="121">
        <v>161</v>
      </c>
      <c r="B166" s="272"/>
      <c r="C166" s="272"/>
      <c r="D166" s="272" t="s">
        <v>94</v>
      </c>
      <c r="E166" s="273" t="s">
        <v>291</v>
      </c>
      <c r="F166" s="268">
        <v>2683</v>
      </c>
    </row>
    <row r="167" s="249" customFormat="1" ht="18" customHeight="1" spans="1:6">
      <c r="A167" s="121">
        <v>162</v>
      </c>
      <c r="B167" s="272"/>
      <c r="C167" s="272"/>
      <c r="D167" s="272" t="s">
        <v>96</v>
      </c>
      <c r="E167" s="273" t="s">
        <v>292</v>
      </c>
      <c r="F167" s="268">
        <v>1433</v>
      </c>
    </row>
    <row r="168" s="249" customFormat="1" ht="18" customHeight="1" spans="1:6">
      <c r="A168" s="121">
        <v>163</v>
      </c>
      <c r="B168" s="272"/>
      <c r="C168" s="272" t="s">
        <v>106</v>
      </c>
      <c r="D168" s="272" t="s">
        <v>158</v>
      </c>
      <c r="E168" s="273" t="s">
        <v>294</v>
      </c>
      <c r="F168" s="268">
        <v>11851</v>
      </c>
    </row>
    <row r="169" s="249" customFormat="1" ht="18" customHeight="1" spans="1:6">
      <c r="A169" s="121">
        <v>164</v>
      </c>
      <c r="B169" s="272"/>
      <c r="C169" s="272"/>
      <c r="D169" s="272" t="s">
        <v>94</v>
      </c>
      <c r="E169" s="273" t="s">
        <v>295</v>
      </c>
      <c r="F169" s="268">
        <v>9249</v>
      </c>
    </row>
    <row r="170" ht="18" customHeight="1" spans="1:6">
      <c r="A170" s="121">
        <v>165</v>
      </c>
      <c r="B170" s="272"/>
      <c r="C170" s="272"/>
      <c r="D170" s="272" t="s">
        <v>96</v>
      </c>
      <c r="E170" s="273" t="s">
        <v>296</v>
      </c>
      <c r="F170" s="268">
        <v>2602</v>
      </c>
    </row>
    <row r="171" ht="18" customHeight="1" spans="1:6">
      <c r="A171" s="121">
        <v>166</v>
      </c>
      <c r="B171" s="272"/>
      <c r="C171" s="272" t="s">
        <v>108</v>
      </c>
      <c r="D171" s="272" t="s">
        <v>158</v>
      </c>
      <c r="E171" s="273" t="s">
        <v>297</v>
      </c>
      <c r="F171" s="268">
        <v>10724</v>
      </c>
    </row>
    <row r="172" ht="18" customHeight="1" spans="1:6">
      <c r="A172" s="121">
        <v>167</v>
      </c>
      <c r="B172" s="272"/>
      <c r="C172" s="272"/>
      <c r="D172" s="272" t="s">
        <v>100</v>
      </c>
      <c r="E172" s="273" t="s">
        <v>299</v>
      </c>
      <c r="F172" s="268">
        <v>10724</v>
      </c>
    </row>
    <row r="173" ht="18" customHeight="1" spans="1:6">
      <c r="A173" s="121">
        <v>168</v>
      </c>
      <c r="B173" s="272"/>
      <c r="C173" s="272" t="s">
        <v>100</v>
      </c>
      <c r="D173" s="272" t="s">
        <v>158</v>
      </c>
      <c r="E173" s="273" t="s">
        <v>300</v>
      </c>
      <c r="F173" s="268">
        <v>153440</v>
      </c>
    </row>
    <row r="174" ht="18" customHeight="1" spans="1:6">
      <c r="A174" s="121">
        <v>169</v>
      </c>
      <c r="B174" s="272"/>
      <c r="C174" s="272"/>
      <c r="D174" s="272" t="s">
        <v>100</v>
      </c>
      <c r="E174" s="273" t="s">
        <v>300</v>
      </c>
      <c r="F174" s="268">
        <v>153440</v>
      </c>
    </row>
    <row r="175" ht="18" customHeight="1" spans="1:6">
      <c r="A175" s="121">
        <v>170</v>
      </c>
      <c r="B175" s="272" t="s">
        <v>746</v>
      </c>
      <c r="C175" s="272" t="s">
        <v>158</v>
      </c>
      <c r="D175" s="272" t="s">
        <v>158</v>
      </c>
      <c r="E175" s="273" t="s">
        <v>301</v>
      </c>
      <c r="F175" s="268">
        <v>110354</v>
      </c>
    </row>
    <row r="176" ht="18" customHeight="1" spans="1:6">
      <c r="A176" s="121">
        <v>171</v>
      </c>
      <c r="B176" s="272"/>
      <c r="C176" s="272" t="s">
        <v>94</v>
      </c>
      <c r="D176" s="272" t="s">
        <v>158</v>
      </c>
      <c r="E176" s="273" t="s">
        <v>302</v>
      </c>
      <c r="F176" s="268">
        <v>5572</v>
      </c>
    </row>
    <row r="177" ht="18" customHeight="1" spans="1:6">
      <c r="A177" s="121">
        <v>172</v>
      </c>
      <c r="B177" s="272"/>
      <c r="C177" s="272"/>
      <c r="D177" s="272" t="s">
        <v>94</v>
      </c>
      <c r="E177" s="273" t="s">
        <v>166</v>
      </c>
      <c r="F177" s="268">
        <v>1640</v>
      </c>
    </row>
    <row r="178" ht="18" customHeight="1" spans="1:6">
      <c r="A178" s="121">
        <v>173</v>
      </c>
      <c r="B178" s="272"/>
      <c r="C178" s="272"/>
      <c r="D178" s="272" t="s">
        <v>96</v>
      </c>
      <c r="E178" s="273" t="s">
        <v>167</v>
      </c>
      <c r="F178" s="268">
        <v>3932</v>
      </c>
    </row>
    <row r="179" ht="18" customHeight="1" spans="1:6">
      <c r="A179" s="121">
        <v>174</v>
      </c>
      <c r="B179" s="272"/>
      <c r="C179" s="272" t="s">
        <v>116</v>
      </c>
      <c r="D179" s="272" t="s">
        <v>158</v>
      </c>
      <c r="E179" s="273" t="s">
        <v>303</v>
      </c>
      <c r="F179" s="268">
        <v>288</v>
      </c>
    </row>
    <row r="180" ht="18" customHeight="1" spans="1:6">
      <c r="A180" s="121">
        <v>175</v>
      </c>
      <c r="B180" s="272"/>
      <c r="C180" s="272"/>
      <c r="D180" s="272" t="s">
        <v>94</v>
      </c>
      <c r="E180" s="273" t="s">
        <v>304</v>
      </c>
      <c r="F180" s="268">
        <v>241</v>
      </c>
    </row>
    <row r="181" ht="18" customHeight="1" spans="1:6">
      <c r="A181" s="121">
        <v>176</v>
      </c>
      <c r="B181" s="272"/>
      <c r="C181" s="272"/>
      <c r="D181" s="272" t="s">
        <v>96</v>
      </c>
      <c r="E181" s="273" t="s">
        <v>305</v>
      </c>
      <c r="F181" s="268">
        <v>21</v>
      </c>
    </row>
    <row r="182" s="249" customFormat="1" ht="18" customHeight="1" spans="1:6">
      <c r="A182" s="121">
        <v>177</v>
      </c>
      <c r="B182" s="272"/>
      <c r="C182" s="272"/>
      <c r="D182" s="272" t="s">
        <v>100</v>
      </c>
      <c r="E182" s="273" t="s">
        <v>306</v>
      </c>
      <c r="F182" s="268">
        <v>26</v>
      </c>
    </row>
    <row r="183" ht="18" customHeight="1" spans="1:6">
      <c r="A183" s="121">
        <v>178</v>
      </c>
      <c r="B183" s="272"/>
      <c r="C183" s="272" t="s">
        <v>132</v>
      </c>
      <c r="D183" s="272" t="s">
        <v>158</v>
      </c>
      <c r="E183" s="273" t="s">
        <v>307</v>
      </c>
      <c r="F183" s="268">
        <v>839</v>
      </c>
    </row>
    <row r="184" ht="18" customHeight="1" spans="1:6">
      <c r="A184" s="121">
        <v>179</v>
      </c>
      <c r="B184" s="272"/>
      <c r="C184" s="272"/>
      <c r="D184" s="272" t="s">
        <v>94</v>
      </c>
      <c r="E184" s="273" t="s">
        <v>304</v>
      </c>
      <c r="F184" s="268">
        <v>271</v>
      </c>
    </row>
    <row r="185" s="249" customFormat="1" ht="18" customHeight="1" spans="1:6">
      <c r="A185" s="121">
        <v>180</v>
      </c>
      <c r="B185" s="272"/>
      <c r="C185" s="272"/>
      <c r="D185" s="272" t="s">
        <v>96</v>
      </c>
      <c r="E185" s="273" t="s">
        <v>308</v>
      </c>
      <c r="F185" s="268">
        <v>162</v>
      </c>
    </row>
    <row r="186" s="249" customFormat="1" ht="18" customHeight="1" spans="1:6">
      <c r="A186" s="121">
        <v>181</v>
      </c>
      <c r="B186" s="272"/>
      <c r="C186" s="272"/>
      <c r="D186" s="272" t="s">
        <v>100</v>
      </c>
      <c r="E186" s="273" t="s">
        <v>309</v>
      </c>
      <c r="F186" s="268">
        <v>406</v>
      </c>
    </row>
    <row r="187" ht="18" customHeight="1" spans="1:6">
      <c r="A187" s="121">
        <v>182</v>
      </c>
      <c r="B187" s="272"/>
      <c r="C187" s="272" t="s">
        <v>100</v>
      </c>
      <c r="D187" s="272" t="s">
        <v>158</v>
      </c>
      <c r="E187" s="273" t="s">
        <v>310</v>
      </c>
      <c r="F187" s="268">
        <v>103655</v>
      </c>
    </row>
    <row r="188" ht="18" customHeight="1" spans="1:6">
      <c r="A188" s="121">
        <v>183</v>
      </c>
      <c r="B188" s="272"/>
      <c r="C188" s="272"/>
      <c r="D188" s="272" t="s">
        <v>100</v>
      </c>
      <c r="E188" s="273" t="s">
        <v>310</v>
      </c>
      <c r="F188" s="268">
        <v>103655</v>
      </c>
    </row>
    <row r="189" ht="18" customHeight="1" spans="1:6">
      <c r="A189" s="121">
        <v>184</v>
      </c>
      <c r="B189" s="272" t="s">
        <v>747</v>
      </c>
      <c r="C189" s="272" t="s">
        <v>158</v>
      </c>
      <c r="D189" s="272" t="s">
        <v>158</v>
      </c>
      <c r="E189" s="273" t="s">
        <v>311</v>
      </c>
      <c r="F189" s="268">
        <v>86664</v>
      </c>
    </row>
    <row r="190" ht="18" customHeight="1" spans="1:6">
      <c r="A190" s="121">
        <v>185</v>
      </c>
      <c r="B190" s="272"/>
      <c r="C190" s="272" t="s">
        <v>94</v>
      </c>
      <c r="D190" s="272" t="s">
        <v>158</v>
      </c>
      <c r="E190" s="273" t="s">
        <v>312</v>
      </c>
      <c r="F190" s="268">
        <v>37974</v>
      </c>
    </row>
    <row r="191" ht="18" customHeight="1" spans="1:6">
      <c r="A191" s="121">
        <v>186</v>
      </c>
      <c r="B191" s="272"/>
      <c r="C191" s="272"/>
      <c r="D191" s="272" t="s">
        <v>94</v>
      </c>
      <c r="E191" s="273" t="s">
        <v>166</v>
      </c>
      <c r="F191" s="268">
        <v>2994</v>
      </c>
    </row>
    <row r="192" ht="18" customHeight="1" spans="1:6">
      <c r="A192" s="121">
        <v>187</v>
      </c>
      <c r="B192" s="272"/>
      <c r="C192" s="272"/>
      <c r="D192" s="272" t="s">
        <v>96</v>
      </c>
      <c r="E192" s="273" t="s">
        <v>167</v>
      </c>
      <c r="F192" s="268">
        <v>623</v>
      </c>
    </row>
    <row r="193" ht="18" customHeight="1" spans="1:6">
      <c r="A193" s="121">
        <v>188</v>
      </c>
      <c r="B193" s="272"/>
      <c r="C193" s="272"/>
      <c r="D193" s="272" t="s">
        <v>129</v>
      </c>
      <c r="E193" s="273" t="s">
        <v>313</v>
      </c>
      <c r="F193" s="268">
        <v>2319</v>
      </c>
    </row>
    <row r="194" ht="18" customHeight="1" spans="1:6">
      <c r="A194" s="121">
        <v>189</v>
      </c>
      <c r="B194" s="272"/>
      <c r="C194" s="272"/>
      <c r="D194" s="272" t="s">
        <v>106</v>
      </c>
      <c r="E194" s="273" t="s">
        <v>314</v>
      </c>
      <c r="F194" s="268">
        <v>105</v>
      </c>
    </row>
    <row r="195" ht="18" customHeight="1" spans="1:6">
      <c r="A195" s="121">
        <v>190</v>
      </c>
      <c r="B195" s="272"/>
      <c r="C195" s="272"/>
      <c r="D195" s="272" t="s">
        <v>108</v>
      </c>
      <c r="E195" s="273" t="s">
        <v>315</v>
      </c>
      <c r="F195" s="268">
        <v>1578</v>
      </c>
    </row>
    <row r="196" ht="18" customHeight="1" spans="1:6">
      <c r="A196" s="121">
        <v>191</v>
      </c>
      <c r="B196" s="272"/>
      <c r="C196" s="272"/>
      <c r="D196" s="272" t="s">
        <v>198</v>
      </c>
      <c r="E196" s="273" t="s">
        <v>316</v>
      </c>
      <c r="F196" s="268">
        <v>37</v>
      </c>
    </row>
    <row r="197" s="249" customFormat="1" ht="18" customHeight="1" spans="1:6">
      <c r="A197" s="121">
        <v>192</v>
      </c>
      <c r="B197" s="272"/>
      <c r="C197" s="272"/>
      <c r="D197" s="272" t="s">
        <v>272</v>
      </c>
      <c r="E197" s="273" t="s">
        <v>317</v>
      </c>
      <c r="F197" s="268">
        <v>108</v>
      </c>
    </row>
    <row r="198" s="249" customFormat="1" ht="18" customHeight="1" spans="1:6">
      <c r="A198" s="121">
        <v>193</v>
      </c>
      <c r="B198" s="272"/>
      <c r="C198" s="272"/>
      <c r="D198" s="272" t="s">
        <v>100</v>
      </c>
      <c r="E198" s="273" t="s">
        <v>318</v>
      </c>
      <c r="F198" s="268">
        <v>30210</v>
      </c>
    </row>
    <row r="199" s="249" customFormat="1" ht="18" customHeight="1" spans="1:6">
      <c r="A199" s="121">
        <v>194</v>
      </c>
      <c r="B199" s="272"/>
      <c r="C199" s="272" t="s">
        <v>96</v>
      </c>
      <c r="D199" s="272" t="s">
        <v>158</v>
      </c>
      <c r="E199" s="273" t="s">
        <v>319</v>
      </c>
      <c r="F199" s="268">
        <v>6300</v>
      </c>
    </row>
    <row r="200" s="249" customFormat="1" ht="18" customHeight="1" spans="1:6">
      <c r="A200" s="121">
        <v>195</v>
      </c>
      <c r="B200" s="272"/>
      <c r="C200" s="272"/>
      <c r="D200" s="272" t="s">
        <v>98</v>
      </c>
      <c r="E200" s="273" t="s">
        <v>177</v>
      </c>
      <c r="F200" s="268">
        <v>11</v>
      </c>
    </row>
    <row r="201" ht="18" customHeight="1" spans="1:6">
      <c r="A201" s="121">
        <v>196</v>
      </c>
      <c r="B201" s="272"/>
      <c r="C201" s="272"/>
      <c r="D201" s="272" t="s">
        <v>129</v>
      </c>
      <c r="E201" s="273" t="s">
        <v>320</v>
      </c>
      <c r="F201" s="268">
        <v>3212</v>
      </c>
    </row>
    <row r="202" ht="18" customHeight="1" spans="1:6">
      <c r="A202" s="121">
        <v>197</v>
      </c>
      <c r="B202" s="272"/>
      <c r="C202" s="272"/>
      <c r="D202" s="272" t="s">
        <v>116</v>
      </c>
      <c r="E202" s="273" t="s">
        <v>321</v>
      </c>
      <c r="F202" s="268">
        <v>450</v>
      </c>
    </row>
    <row r="203" ht="18" customHeight="1" spans="1:6">
      <c r="A203" s="121">
        <v>198</v>
      </c>
      <c r="B203" s="272"/>
      <c r="C203" s="272"/>
      <c r="D203" s="272" t="s">
        <v>138</v>
      </c>
      <c r="E203" s="273" t="s">
        <v>322</v>
      </c>
      <c r="F203" s="268">
        <v>2577</v>
      </c>
    </row>
    <row r="204" ht="18" customHeight="1" spans="1:6">
      <c r="A204" s="121">
        <v>199</v>
      </c>
      <c r="B204" s="272"/>
      <c r="C204" s="272"/>
      <c r="D204" s="272" t="s">
        <v>100</v>
      </c>
      <c r="E204" s="273" t="s">
        <v>748</v>
      </c>
      <c r="F204" s="268">
        <v>50</v>
      </c>
    </row>
    <row r="205" ht="18" customHeight="1" spans="1:6">
      <c r="A205" s="121">
        <v>200</v>
      </c>
      <c r="B205" s="272"/>
      <c r="C205" s="272" t="s">
        <v>98</v>
      </c>
      <c r="D205" s="272" t="s">
        <v>158</v>
      </c>
      <c r="E205" s="273" t="s">
        <v>323</v>
      </c>
      <c r="F205" s="268">
        <v>10330</v>
      </c>
    </row>
    <row r="206" ht="18" customHeight="1" spans="1:6">
      <c r="A206" s="121">
        <v>201</v>
      </c>
      <c r="B206" s="272"/>
      <c r="C206" s="272"/>
      <c r="D206" s="272" t="s">
        <v>94</v>
      </c>
      <c r="E206" s="273" t="s">
        <v>166</v>
      </c>
      <c r="F206" s="268">
        <v>707</v>
      </c>
    </row>
    <row r="207" ht="18" customHeight="1" spans="1:6">
      <c r="A207" s="121">
        <v>202</v>
      </c>
      <c r="B207" s="272"/>
      <c r="C207" s="272"/>
      <c r="D207" s="272" t="s">
        <v>96</v>
      </c>
      <c r="E207" s="273" t="s">
        <v>167</v>
      </c>
      <c r="F207" s="268">
        <v>506</v>
      </c>
    </row>
    <row r="208" ht="18" customHeight="1" spans="1:6">
      <c r="A208" s="121">
        <v>203</v>
      </c>
      <c r="B208" s="272"/>
      <c r="C208" s="272"/>
      <c r="D208" s="272" t="s">
        <v>129</v>
      </c>
      <c r="E208" s="273" t="s">
        <v>324</v>
      </c>
      <c r="F208" s="268">
        <v>1442</v>
      </c>
    </row>
    <row r="209" ht="18" customHeight="1" spans="1:6">
      <c r="A209" s="121">
        <v>204</v>
      </c>
      <c r="B209" s="272"/>
      <c r="C209" s="272"/>
      <c r="D209" s="272" t="s">
        <v>132</v>
      </c>
      <c r="E209" s="273" t="s">
        <v>325</v>
      </c>
      <c r="F209" s="268">
        <v>1290</v>
      </c>
    </row>
    <row r="210" ht="18" customHeight="1" spans="1:6">
      <c r="A210" s="121">
        <v>205</v>
      </c>
      <c r="B210" s="272"/>
      <c r="C210" s="272"/>
      <c r="D210" s="272" t="s">
        <v>106</v>
      </c>
      <c r="E210" s="273" t="s">
        <v>326</v>
      </c>
      <c r="F210" s="268">
        <v>4074</v>
      </c>
    </row>
    <row r="211" ht="18" customHeight="1" spans="1:6">
      <c r="A211" s="121">
        <v>206</v>
      </c>
      <c r="B211" s="272"/>
      <c r="C211" s="272"/>
      <c r="D211" s="272" t="s">
        <v>100</v>
      </c>
      <c r="E211" s="273" t="s">
        <v>327</v>
      </c>
      <c r="F211" s="268">
        <v>2311</v>
      </c>
    </row>
    <row r="212" ht="18" customHeight="1" spans="1:6">
      <c r="A212" s="121">
        <v>207</v>
      </c>
      <c r="B212" s="272"/>
      <c r="C212" s="272" t="s">
        <v>106</v>
      </c>
      <c r="D212" s="272" t="s">
        <v>158</v>
      </c>
      <c r="E212" s="273" t="s">
        <v>328</v>
      </c>
      <c r="F212" s="268">
        <v>1938</v>
      </c>
    </row>
    <row r="213" ht="18" customHeight="1" spans="1:6">
      <c r="A213" s="121">
        <v>208</v>
      </c>
      <c r="B213" s="272"/>
      <c r="C213" s="272"/>
      <c r="D213" s="272" t="s">
        <v>100</v>
      </c>
      <c r="E213" s="273" t="s">
        <v>329</v>
      </c>
      <c r="F213" s="268">
        <v>1938</v>
      </c>
    </row>
    <row r="214" ht="18" customHeight="1" spans="1:6">
      <c r="A214" s="121">
        <v>209</v>
      </c>
      <c r="B214" s="272"/>
      <c r="C214" s="274" t="s">
        <v>100</v>
      </c>
      <c r="D214" s="272" t="s">
        <v>158</v>
      </c>
      <c r="E214" s="273" t="s">
        <v>749</v>
      </c>
      <c r="F214" s="268">
        <v>30122</v>
      </c>
    </row>
    <row r="215" ht="18" customHeight="1" spans="1:6">
      <c r="A215" s="121">
        <v>210</v>
      </c>
      <c r="B215" s="275"/>
      <c r="C215" s="266"/>
      <c r="D215" s="276" t="s">
        <v>98</v>
      </c>
      <c r="E215" s="273" t="s">
        <v>332</v>
      </c>
      <c r="F215" s="268">
        <v>15000</v>
      </c>
    </row>
    <row r="216" ht="18" customHeight="1" spans="1:6">
      <c r="A216" s="121">
        <v>211</v>
      </c>
      <c r="B216" s="274"/>
      <c r="C216" s="277"/>
      <c r="D216" s="274" t="s">
        <v>100</v>
      </c>
      <c r="E216" s="278" t="s">
        <v>749</v>
      </c>
      <c r="F216" s="268">
        <v>15122</v>
      </c>
    </row>
    <row r="217" s="248" customFormat="1" ht="15.75" spans="1:6">
      <c r="A217" s="121">
        <v>212</v>
      </c>
      <c r="B217" s="279" t="s">
        <v>579</v>
      </c>
      <c r="C217" s="279" t="s">
        <v>158</v>
      </c>
      <c r="D217" s="279" t="s">
        <v>158</v>
      </c>
      <c r="E217" s="280" t="s">
        <v>333</v>
      </c>
      <c r="F217" s="268">
        <v>1836421</v>
      </c>
    </row>
    <row r="218" ht="15" spans="1:6">
      <c r="A218" s="121">
        <v>213</v>
      </c>
      <c r="B218" s="279"/>
      <c r="C218" s="279" t="s">
        <v>94</v>
      </c>
      <c r="D218" s="279" t="s">
        <v>158</v>
      </c>
      <c r="E218" s="280" t="s">
        <v>334</v>
      </c>
      <c r="F218" s="268">
        <v>47219</v>
      </c>
    </row>
    <row r="219" ht="15" spans="1:6">
      <c r="A219" s="121">
        <v>214</v>
      </c>
      <c r="B219" s="279"/>
      <c r="C219" s="279"/>
      <c r="D219" s="279" t="s">
        <v>94</v>
      </c>
      <c r="E219" s="280" t="s">
        <v>166</v>
      </c>
      <c r="F219" s="268">
        <v>2055</v>
      </c>
    </row>
    <row r="220" ht="15" spans="1:6">
      <c r="A220" s="121">
        <v>215</v>
      </c>
      <c r="B220" s="279"/>
      <c r="C220" s="279"/>
      <c r="D220" s="279" t="s">
        <v>96</v>
      </c>
      <c r="E220" s="280" t="s">
        <v>167</v>
      </c>
      <c r="F220" s="268">
        <v>313</v>
      </c>
    </row>
    <row r="221" ht="15" spans="1:6">
      <c r="A221" s="121">
        <v>216</v>
      </c>
      <c r="B221" s="279"/>
      <c r="C221" s="279"/>
      <c r="D221" s="279" t="s">
        <v>129</v>
      </c>
      <c r="E221" s="280" t="s">
        <v>335</v>
      </c>
      <c r="F221" s="268">
        <v>846</v>
      </c>
    </row>
    <row r="222" ht="15" spans="1:6">
      <c r="A222" s="121">
        <v>217</v>
      </c>
      <c r="B222" s="279"/>
      <c r="C222" s="279"/>
      <c r="D222" s="279" t="s">
        <v>116</v>
      </c>
      <c r="E222" s="280" t="s">
        <v>336</v>
      </c>
      <c r="F222" s="268">
        <v>2046</v>
      </c>
    </row>
    <row r="223" ht="15" spans="1:6">
      <c r="A223" s="121">
        <v>218</v>
      </c>
      <c r="B223" s="279"/>
      <c r="C223" s="279"/>
      <c r="D223" s="279" t="s">
        <v>108</v>
      </c>
      <c r="E223" s="280" t="s">
        <v>337</v>
      </c>
      <c r="F223" s="268">
        <v>27741</v>
      </c>
    </row>
    <row r="224" ht="15" spans="1:6">
      <c r="A224" s="121">
        <v>219</v>
      </c>
      <c r="B224" s="279"/>
      <c r="C224" s="279"/>
      <c r="D224" s="279" t="s">
        <v>198</v>
      </c>
      <c r="E224" s="280" t="s">
        <v>338</v>
      </c>
      <c r="F224" s="268">
        <v>7761</v>
      </c>
    </row>
    <row r="225" ht="15" spans="1:6">
      <c r="A225" s="121">
        <v>220</v>
      </c>
      <c r="B225" s="279"/>
      <c r="C225" s="279"/>
      <c r="D225" s="279" t="s">
        <v>272</v>
      </c>
      <c r="E225" s="280" t="s">
        <v>339</v>
      </c>
      <c r="F225" s="268">
        <v>5480</v>
      </c>
    </row>
    <row r="226" ht="15" spans="1:6">
      <c r="A226" s="121">
        <v>221</v>
      </c>
      <c r="B226" s="279"/>
      <c r="C226" s="279"/>
      <c r="D226" s="279" t="s">
        <v>100</v>
      </c>
      <c r="E226" s="280" t="s">
        <v>340</v>
      </c>
      <c r="F226" s="268">
        <v>977</v>
      </c>
    </row>
    <row r="227" ht="15" spans="1:6">
      <c r="A227" s="121">
        <v>222</v>
      </c>
      <c r="B227" s="279"/>
      <c r="C227" s="279" t="s">
        <v>96</v>
      </c>
      <c r="D227" s="279" t="s">
        <v>158</v>
      </c>
      <c r="E227" s="280" t="s">
        <v>341</v>
      </c>
      <c r="F227" s="268">
        <v>126947</v>
      </c>
    </row>
    <row r="228" ht="15" spans="1:6">
      <c r="A228" s="121">
        <v>223</v>
      </c>
      <c r="B228" s="279"/>
      <c r="C228" s="279"/>
      <c r="D228" s="279" t="s">
        <v>94</v>
      </c>
      <c r="E228" s="280" t="s">
        <v>166</v>
      </c>
      <c r="F228" s="268">
        <v>1611</v>
      </c>
    </row>
    <row r="229" ht="15" spans="1:6">
      <c r="A229" s="121">
        <v>224</v>
      </c>
      <c r="B229" s="279"/>
      <c r="C229" s="279"/>
      <c r="D229" s="279" t="s">
        <v>96</v>
      </c>
      <c r="E229" s="280" t="s">
        <v>167</v>
      </c>
      <c r="F229" s="268">
        <v>584</v>
      </c>
    </row>
    <row r="230" ht="15.75" spans="1:7">
      <c r="A230" s="121">
        <v>225</v>
      </c>
      <c r="B230" s="279"/>
      <c r="C230" s="279"/>
      <c r="D230" s="279" t="s">
        <v>138</v>
      </c>
      <c r="E230" s="280" t="s">
        <v>750</v>
      </c>
      <c r="F230" s="268">
        <v>170</v>
      </c>
      <c r="G230" s="281"/>
    </row>
    <row r="231" ht="15" spans="1:6">
      <c r="A231" s="121">
        <v>226</v>
      </c>
      <c r="B231" s="279"/>
      <c r="C231" s="279"/>
      <c r="D231" s="279" t="s">
        <v>106</v>
      </c>
      <c r="E231" s="280" t="s">
        <v>751</v>
      </c>
      <c r="F231" s="268">
        <v>124087</v>
      </c>
    </row>
    <row r="232" ht="15" spans="1:6">
      <c r="A232" s="121">
        <v>227</v>
      </c>
      <c r="B232" s="279"/>
      <c r="C232" s="279"/>
      <c r="D232" s="279" t="s">
        <v>100</v>
      </c>
      <c r="E232" s="280" t="s">
        <v>344</v>
      </c>
      <c r="F232" s="268">
        <v>495</v>
      </c>
    </row>
    <row r="233" s="249" customFormat="1" ht="15.75" spans="1:6">
      <c r="A233" s="121">
        <v>228</v>
      </c>
      <c r="B233" s="279"/>
      <c r="C233" s="279" t="s">
        <v>116</v>
      </c>
      <c r="D233" s="282" t="s">
        <v>158</v>
      </c>
      <c r="E233" s="280" t="s">
        <v>752</v>
      </c>
      <c r="F233" s="268">
        <v>174657</v>
      </c>
    </row>
    <row r="234" ht="15" spans="1:6">
      <c r="A234" s="121">
        <v>229</v>
      </c>
      <c r="B234" s="279"/>
      <c r="C234" s="279"/>
      <c r="D234" s="279" t="s">
        <v>94</v>
      </c>
      <c r="E234" s="280" t="s">
        <v>753</v>
      </c>
      <c r="F234" s="268">
        <v>6145</v>
      </c>
    </row>
    <row r="235" ht="15" spans="1:6">
      <c r="A235" s="121">
        <v>230</v>
      </c>
      <c r="B235" s="279"/>
      <c r="C235" s="279"/>
      <c r="D235" s="279" t="s">
        <v>96</v>
      </c>
      <c r="E235" s="280" t="s">
        <v>347</v>
      </c>
      <c r="F235" s="268">
        <v>26340</v>
      </c>
    </row>
    <row r="236" ht="15" spans="1:6">
      <c r="A236" s="121">
        <v>231</v>
      </c>
      <c r="B236" s="279"/>
      <c r="C236" s="279"/>
      <c r="D236" s="279" t="s">
        <v>98</v>
      </c>
      <c r="E236" s="280" t="s">
        <v>348</v>
      </c>
      <c r="F236" s="268">
        <v>2514</v>
      </c>
    </row>
    <row r="237" ht="15" spans="1:6">
      <c r="A237" s="121">
        <v>232</v>
      </c>
      <c r="B237" s="279"/>
      <c r="C237" s="279"/>
      <c r="D237" s="279" t="s">
        <v>116</v>
      </c>
      <c r="E237" s="280" t="s">
        <v>349</v>
      </c>
      <c r="F237" s="268">
        <v>53578</v>
      </c>
    </row>
    <row r="238" ht="15" spans="1:6">
      <c r="A238" s="121">
        <v>233</v>
      </c>
      <c r="B238" s="279"/>
      <c r="C238" s="279"/>
      <c r="D238" s="279" t="s">
        <v>138</v>
      </c>
      <c r="E238" s="280" t="s">
        <v>350</v>
      </c>
      <c r="F238" s="268">
        <v>26252</v>
      </c>
    </row>
    <row r="239" ht="15" spans="1:6">
      <c r="A239" s="121">
        <v>234</v>
      </c>
      <c r="B239" s="279"/>
      <c r="C239" s="279"/>
      <c r="D239" s="279" t="s">
        <v>132</v>
      </c>
      <c r="E239" s="280" t="s">
        <v>351</v>
      </c>
      <c r="F239" s="268">
        <v>50000</v>
      </c>
    </row>
    <row r="240" ht="15" spans="1:6">
      <c r="A240" s="121">
        <v>235</v>
      </c>
      <c r="B240" s="279"/>
      <c r="C240" s="279"/>
      <c r="D240" s="279" t="s">
        <v>100</v>
      </c>
      <c r="E240" s="280" t="s">
        <v>754</v>
      </c>
      <c r="F240" s="268">
        <v>9828</v>
      </c>
    </row>
    <row r="241" ht="15" spans="1:6">
      <c r="A241" s="121">
        <v>236</v>
      </c>
      <c r="B241" s="279"/>
      <c r="C241" s="279" t="s">
        <v>132</v>
      </c>
      <c r="D241" s="279" t="s">
        <v>158</v>
      </c>
      <c r="E241" s="280" t="s">
        <v>355</v>
      </c>
      <c r="F241" s="268">
        <v>6295</v>
      </c>
    </row>
    <row r="242" ht="15" spans="1:6">
      <c r="A242" s="121">
        <v>237</v>
      </c>
      <c r="B242" s="279"/>
      <c r="C242" s="279"/>
      <c r="D242" s="279" t="s">
        <v>100</v>
      </c>
      <c r="E242" s="280" t="s">
        <v>358</v>
      </c>
      <c r="F242" s="268">
        <v>6295</v>
      </c>
    </row>
    <row r="243" ht="15" spans="1:6">
      <c r="A243" s="121">
        <v>238</v>
      </c>
      <c r="B243" s="279"/>
      <c r="C243" s="279" t="s">
        <v>106</v>
      </c>
      <c r="D243" s="279" t="s">
        <v>158</v>
      </c>
      <c r="E243" s="280" t="s">
        <v>359</v>
      </c>
      <c r="F243" s="268">
        <v>16690</v>
      </c>
    </row>
    <row r="244" s="249" customFormat="1" ht="15.75" spans="1:6">
      <c r="A244" s="121">
        <v>239</v>
      </c>
      <c r="B244" s="279"/>
      <c r="C244" s="282"/>
      <c r="D244" s="279" t="s">
        <v>94</v>
      </c>
      <c r="E244" s="280" t="s">
        <v>360</v>
      </c>
      <c r="F244" s="268">
        <v>11000</v>
      </c>
    </row>
    <row r="245" s="249" customFormat="1" ht="15.75" spans="1:6">
      <c r="A245" s="121">
        <v>240</v>
      </c>
      <c r="B245" s="279"/>
      <c r="C245" s="279"/>
      <c r="D245" s="279" t="s">
        <v>96</v>
      </c>
      <c r="E245" s="280" t="s">
        <v>361</v>
      </c>
      <c r="F245" s="268">
        <v>626</v>
      </c>
    </row>
    <row r="246" ht="15" spans="1:6">
      <c r="A246" s="121">
        <v>241</v>
      </c>
      <c r="B246" s="279"/>
      <c r="C246" s="279"/>
      <c r="D246" s="279" t="s">
        <v>100</v>
      </c>
      <c r="E246" s="280" t="s">
        <v>363</v>
      </c>
      <c r="F246" s="268">
        <v>5064</v>
      </c>
    </row>
    <row r="247" ht="15" spans="1:6">
      <c r="A247" s="121">
        <v>242</v>
      </c>
      <c r="B247" s="279"/>
      <c r="C247" s="279" t="s">
        <v>108</v>
      </c>
      <c r="D247" s="279" t="s">
        <v>158</v>
      </c>
      <c r="E247" s="280" t="s">
        <v>364</v>
      </c>
      <c r="F247" s="268">
        <v>143418</v>
      </c>
    </row>
    <row r="248" ht="15" spans="1:6">
      <c r="A248" s="121">
        <v>243</v>
      </c>
      <c r="B248" s="279"/>
      <c r="C248" s="279"/>
      <c r="D248" s="279" t="s">
        <v>94</v>
      </c>
      <c r="E248" s="280" t="s">
        <v>365</v>
      </c>
      <c r="F248" s="268">
        <v>12</v>
      </c>
    </row>
    <row r="249" s="249" customFormat="1" ht="15.75" spans="1:6">
      <c r="A249" s="121">
        <v>244</v>
      </c>
      <c r="B249" s="279"/>
      <c r="C249" s="279"/>
      <c r="D249" s="282" t="s">
        <v>96</v>
      </c>
      <c r="E249" s="280" t="s">
        <v>366</v>
      </c>
      <c r="F249" s="268">
        <v>121364</v>
      </c>
    </row>
    <row r="250" ht="15" spans="1:6">
      <c r="A250" s="121">
        <v>245</v>
      </c>
      <c r="B250" s="279"/>
      <c r="C250" s="279"/>
      <c r="D250" s="279" t="s">
        <v>98</v>
      </c>
      <c r="E250" s="280" t="s">
        <v>367</v>
      </c>
      <c r="F250" s="268">
        <v>5322</v>
      </c>
    </row>
    <row r="251" ht="15" spans="1:6">
      <c r="A251" s="121">
        <v>246</v>
      </c>
      <c r="B251" s="279"/>
      <c r="C251" s="279"/>
      <c r="D251" s="279" t="s">
        <v>129</v>
      </c>
      <c r="E251" s="280" t="s">
        <v>368</v>
      </c>
      <c r="F251" s="268">
        <v>66</v>
      </c>
    </row>
    <row r="252" ht="15" spans="1:6">
      <c r="A252" s="121">
        <v>247</v>
      </c>
      <c r="B252" s="279"/>
      <c r="C252" s="279"/>
      <c r="D252" s="279" t="s">
        <v>116</v>
      </c>
      <c r="E252" s="280" t="s">
        <v>369</v>
      </c>
      <c r="F252" s="268">
        <v>10662</v>
      </c>
    </row>
    <row r="253" ht="15" spans="1:6">
      <c r="A253" s="121">
        <v>248</v>
      </c>
      <c r="B253" s="279"/>
      <c r="C253" s="279"/>
      <c r="D253" s="279" t="s">
        <v>100</v>
      </c>
      <c r="E253" s="280" t="s">
        <v>370</v>
      </c>
      <c r="F253" s="268">
        <v>5992</v>
      </c>
    </row>
    <row r="254" ht="15" spans="1:6">
      <c r="A254" s="121">
        <v>249</v>
      </c>
      <c r="B254" s="279"/>
      <c r="C254" s="279" t="s">
        <v>194</v>
      </c>
      <c r="D254" s="279" t="s">
        <v>158</v>
      </c>
      <c r="E254" s="280" t="s">
        <v>371</v>
      </c>
      <c r="F254" s="268">
        <v>48600</v>
      </c>
    </row>
    <row r="255" ht="15" spans="1:6">
      <c r="A255" s="121">
        <v>250</v>
      </c>
      <c r="B255" s="279"/>
      <c r="C255" s="279"/>
      <c r="D255" s="279" t="s">
        <v>94</v>
      </c>
      <c r="E255" s="280" t="s">
        <v>372</v>
      </c>
      <c r="F255" s="268">
        <v>2256</v>
      </c>
    </row>
    <row r="256" ht="15" spans="1:6">
      <c r="A256" s="121">
        <v>251</v>
      </c>
      <c r="B256" s="279"/>
      <c r="C256" s="279"/>
      <c r="D256" s="279" t="s">
        <v>96</v>
      </c>
      <c r="E256" s="280" t="s">
        <v>373</v>
      </c>
      <c r="F256" s="268">
        <v>17742</v>
      </c>
    </row>
    <row r="257" ht="15" spans="1:6">
      <c r="A257" s="121">
        <v>252</v>
      </c>
      <c r="B257" s="279"/>
      <c r="C257" s="279"/>
      <c r="D257" s="279" t="s">
        <v>116</v>
      </c>
      <c r="E257" s="280" t="s">
        <v>374</v>
      </c>
      <c r="F257" s="268">
        <v>3242</v>
      </c>
    </row>
    <row r="258" s="249" customFormat="1" ht="15.75" spans="1:6">
      <c r="A258" s="121">
        <v>253</v>
      </c>
      <c r="B258" s="279"/>
      <c r="C258" s="279"/>
      <c r="D258" s="279" t="s">
        <v>138</v>
      </c>
      <c r="E258" s="280" t="s">
        <v>375</v>
      </c>
      <c r="F258" s="268">
        <v>10169</v>
      </c>
    </row>
    <row r="259" ht="15" spans="1:6">
      <c r="A259" s="121">
        <v>254</v>
      </c>
      <c r="B259" s="279"/>
      <c r="C259" s="279"/>
      <c r="D259" s="279" t="s">
        <v>100</v>
      </c>
      <c r="E259" s="280" t="s">
        <v>376</v>
      </c>
      <c r="F259" s="268">
        <v>15191</v>
      </c>
    </row>
    <row r="260" ht="15" spans="1:6">
      <c r="A260" s="121">
        <v>255</v>
      </c>
      <c r="B260" s="279"/>
      <c r="C260" s="279" t="s">
        <v>198</v>
      </c>
      <c r="D260" s="279" t="s">
        <v>158</v>
      </c>
      <c r="E260" s="280" t="s">
        <v>377</v>
      </c>
      <c r="F260" s="268">
        <v>28004</v>
      </c>
    </row>
    <row r="261" ht="15" spans="1:6">
      <c r="A261" s="121">
        <v>256</v>
      </c>
      <c r="B261" s="279"/>
      <c r="C261" s="279"/>
      <c r="D261" s="279" t="s">
        <v>94</v>
      </c>
      <c r="E261" s="280" t="s">
        <v>166</v>
      </c>
      <c r="F261" s="268">
        <v>907</v>
      </c>
    </row>
    <row r="262" ht="15" spans="1:6">
      <c r="A262" s="121">
        <v>257</v>
      </c>
      <c r="B262" s="279"/>
      <c r="C262" s="279"/>
      <c r="D262" s="279" t="s">
        <v>96</v>
      </c>
      <c r="E262" s="280" t="s">
        <v>167</v>
      </c>
      <c r="F262" s="268">
        <v>815</v>
      </c>
    </row>
    <row r="263" ht="15" spans="1:6">
      <c r="A263" s="121">
        <v>258</v>
      </c>
      <c r="B263" s="279"/>
      <c r="C263" s="279"/>
      <c r="D263" s="279" t="s">
        <v>129</v>
      </c>
      <c r="E263" s="280" t="s">
        <v>378</v>
      </c>
      <c r="F263" s="268">
        <v>126</v>
      </c>
    </row>
    <row r="264" ht="15" spans="1:6">
      <c r="A264" s="121">
        <v>259</v>
      </c>
      <c r="B264" s="279"/>
      <c r="C264" s="279"/>
      <c r="D264" s="279" t="s">
        <v>116</v>
      </c>
      <c r="E264" s="280" t="s">
        <v>379</v>
      </c>
      <c r="F264" s="268">
        <v>3055</v>
      </c>
    </row>
    <row r="265" ht="15" spans="1:6">
      <c r="A265" s="121">
        <v>260</v>
      </c>
      <c r="B265" s="279"/>
      <c r="C265" s="279"/>
      <c r="D265" s="279" t="s">
        <v>138</v>
      </c>
      <c r="E265" s="280" t="s">
        <v>380</v>
      </c>
      <c r="F265" s="268">
        <v>32</v>
      </c>
    </row>
    <row r="266" s="249" customFormat="1" ht="15.75" spans="1:6">
      <c r="A266" s="121">
        <v>261</v>
      </c>
      <c r="B266" s="279"/>
      <c r="C266" s="279"/>
      <c r="D266" s="279" t="s">
        <v>132</v>
      </c>
      <c r="E266" s="280" t="s">
        <v>381</v>
      </c>
      <c r="F266" s="268">
        <v>6735</v>
      </c>
    </row>
    <row r="267" ht="15" spans="1:6">
      <c r="A267" s="121">
        <v>262</v>
      </c>
      <c r="B267" s="279"/>
      <c r="C267" s="279"/>
      <c r="D267" s="279" t="s">
        <v>100</v>
      </c>
      <c r="E267" s="280" t="s">
        <v>382</v>
      </c>
      <c r="F267" s="268">
        <v>16334</v>
      </c>
    </row>
    <row r="268" s="249" customFormat="1" ht="15.75" spans="1:6">
      <c r="A268" s="121">
        <v>263</v>
      </c>
      <c r="B268" s="279"/>
      <c r="C268" s="279" t="s">
        <v>246</v>
      </c>
      <c r="D268" s="279" t="s">
        <v>158</v>
      </c>
      <c r="E268" s="280" t="s">
        <v>383</v>
      </c>
      <c r="F268" s="268">
        <v>576</v>
      </c>
    </row>
    <row r="269" ht="15" spans="1:6">
      <c r="A269" s="121">
        <v>264</v>
      </c>
      <c r="B269" s="279"/>
      <c r="C269" s="279"/>
      <c r="D269" s="279" t="s">
        <v>94</v>
      </c>
      <c r="E269" s="280" t="s">
        <v>166</v>
      </c>
      <c r="F269" s="268">
        <v>228</v>
      </c>
    </row>
    <row r="270" ht="15" spans="1:6">
      <c r="A270" s="121">
        <v>265</v>
      </c>
      <c r="B270" s="279"/>
      <c r="C270" s="279"/>
      <c r="D270" s="279" t="s">
        <v>100</v>
      </c>
      <c r="E270" s="280" t="s">
        <v>384</v>
      </c>
      <c r="F270" s="268">
        <v>348</v>
      </c>
    </row>
    <row r="271" ht="15" spans="1:6">
      <c r="A271" s="121">
        <v>266</v>
      </c>
      <c r="B271" s="279"/>
      <c r="C271" s="279" t="s">
        <v>259</v>
      </c>
      <c r="D271" s="279" t="s">
        <v>158</v>
      </c>
      <c r="E271" s="280" t="s">
        <v>385</v>
      </c>
      <c r="F271" s="268">
        <v>16066</v>
      </c>
    </row>
    <row r="272" ht="15" spans="1:6">
      <c r="A272" s="121">
        <v>267</v>
      </c>
      <c r="B272" s="279"/>
      <c r="C272" s="279"/>
      <c r="D272" s="279" t="s">
        <v>94</v>
      </c>
      <c r="E272" s="280" t="s">
        <v>386</v>
      </c>
      <c r="F272" s="268">
        <v>15879</v>
      </c>
    </row>
    <row r="273" ht="15" spans="1:6">
      <c r="A273" s="121">
        <v>268</v>
      </c>
      <c r="B273" s="279"/>
      <c r="C273" s="279"/>
      <c r="D273" s="279" t="s">
        <v>96</v>
      </c>
      <c r="E273" s="280" t="s">
        <v>387</v>
      </c>
      <c r="F273" s="268">
        <v>187</v>
      </c>
    </row>
    <row r="274" ht="15" spans="1:6">
      <c r="A274" s="121">
        <v>269</v>
      </c>
      <c r="B274" s="279"/>
      <c r="C274" s="279" t="s">
        <v>388</v>
      </c>
      <c r="D274" s="279" t="s">
        <v>158</v>
      </c>
      <c r="E274" s="280" t="s">
        <v>389</v>
      </c>
      <c r="F274" s="268">
        <v>2025</v>
      </c>
    </row>
    <row r="275" ht="15" spans="1:6">
      <c r="A275" s="121">
        <v>270</v>
      </c>
      <c r="B275" s="279"/>
      <c r="C275" s="279"/>
      <c r="D275" s="279" t="s">
        <v>94</v>
      </c>
      <c r="E275" s="280" t="s">
        <v>390</v>
      </c>
      <c r="F275" s="268">
        <v>406</v>
      </c>
    </row>
    <row r="276" ht="15" spans="1:6">
      <c r="A276" s="121">
        <v>271</v>
      </c>
      <c r="B276" s="279"/>
      <c r="C276" s="279"/>
      <c r="D276" s="279" t="s">
        <v>96</v>
      </c>
      <c r="E276" s="280" t="s">
        <v>391</v>
      </c>
      <c r="F276" s="268">
        <v>1619</v>
      </c>
    </row>
    <row r="277" ht="15" spans="1:6">
      <c r="A277" s="121">
        <v>272</v>
      </c>
      <c r="B277" s="279"/>
      <c r="C277" s="279" t="s">
        <v>392</v>
      </c>
      <c r="D277" s="279" t="s">
        <v>158</v>
      </c>
      <c r="E277" s="280" t="s">
        <v>393</v>
      </c>
      <c r="F277" s="268">
        <v>404</v>
      </c>
    </row>
    <row r="278" ht="15" spans="1:6">
      <c r="A278" s="121">
        <v>273</v>
      </c>
      <c r="B278" s="279"/>
      <c r="C278" s="279"/>
      <c r="D278" s="279" t="s">
        <v>94</v>
      </c>
      <c r="E278" s="280" t="s">
        <v>394</v>
      </c>
      <c r="F278" s="268">
        <v>404</v>
      </c>
    </row>
    <row r="279" s="249" customFormat="1" ht="15.75" spans="1:6">
      <c r="A279" s="121">
        <v>274</v>
      </c>
      <c r="B279" s="279"/>
      <c r="C279" s="279" t="s">
        <v>209</v>
      </c>
      <c r="D279" s="279" t="s">
        <v>158</v>
      </c>
      <c r="E279" s="280" t="s">
        <v>395</v>
      </c>
      <c r="F279" s="268">
        <v>72</v>
      </c>
    </row>
    <row r="280" ht="15" spans="1:6">
      <c r="A280" s="121">
        <v>275</v>
      </c>
      <c r="B280" s="279"/>
      <c r="C280" s="279"/>
      <c r="D280" s="279" t="s">
        <v>94</v>
      </c>
      <c r="E280" s="280" t="s">
        <v>396</v>
      </c>
      <c r="F280" s="268">
        <v>72</v>
      </c>
    </row>
    <row r="281" ht="15" spans="1:6">
      <c r="A281" s="121">
        <v>276</v>
      </c>
      <c r="B281" s="279"/>
      <c r="C281" s="279" t="s">
        <v>212</v>
      </c>
      <c r="D281" s="279" t="s">
        <v>158</v>
      </c>
      <c r="E281" s="280" t="s">
        <v>397</v>
      </c>
      <c r="F281" s="268">
        <v>16369</v>
      </c>
    </row>
    <row r="282" ht="15" spans="1:6">
      <c r="A282" s="121">
        <v>277</v>
      </c>
      <c r="B282" s="279"/>
      <c r="C282" s="279"/>
      <c r="D282" s="279" t="s">
        <v>96</v>
      </c>
      <c r="E282" s="280" t="s">
        <v>398</v>
      </c>
      <c r="F282" s="268">
        <v>16369</v>
      </c>
    </row>
    <row r="283" ht="15" spans="1:6">
      <c r="A283" s="121">
        <v>278</v>
      </c>
      <c r="B283" s="279"/>
      <c r="C283" s="279" t="s">
        <v>216</v>
      </c>
      <c r="D283" s="279" t="s">
        <v>158</v>
      </c>
      <c r="E283" s="280" t="s">
        <v>402</v>
      </c>
      <c r="F283" s="268">
        <v>2519</v>
      </c>
    </row>
    <row r="284" ht="15" spans="1:6">
      <c r="A284" s="121">
        <v>279</v>
      </c>
      <c r="B284" s="279"/>
      <c r="C284" s="279"/>
      <c r="D284" s="279" t="s">
        <v>94</v>
      </c>
      <c r="E284" s="280" t="s">
        <v>166</v>
      </c>
      <c r="F284" s="268">
        <v>944</v>
      </c>
    </row>
    <row r="285" ht="15" spans="1:6">
      <c r="A285" s="121">
        <v>280</v>
      </c>
      <c r="B285" s="279"/>
      <c r="C285" s="279"/>
      <c r="D285" s="279" t="s">
        <v>96</v>
      </c>
      <c r="E285" s="280" t="s">
        <v>167</v>
      </c>
      <c r="F285" s="268">
        <v>48</v>
      </c>
    </row>
    <row r="286" ht="15" spans="1:6">
      <c r="A286" s="121">
        <v>281</v>
      </c>
      <c r="B286" s="279"/>
      <c r="C286" s="279"/>
      <c r="D286" s="279" t="s">
        <v>129</v>
      </c>
      <c r="E286" s="280" t="s">
        <v>403</v>
      </c>
      <c r="F286" s="268">
        <v>1390</v>
      </c>
    </row>
    <row r="287" ht="15" spans="1:6">
      <c r="A287" s="121">
        <v>282</v>
      </c>
      <c r="B287" s="279"/>
      <c r="C287" s="279"/>
      <c r="D287" s="279" t="s">
        <v>100</v>
      </c>
      <c r="E287" s="280" t="s">
        <v>404</v>
      </c>
      <c r="F287" s="268">
        <v>137</v>
      </c>
    </row>
    <row r="288" s="248" customFormat="1" ht="15.75" spans="1:6">
      <c r="A288" s="121">
        <v>283</v>
      </c>
      <c r="B288" s="279"/>
      <c r="C288" s="279" t="s">
        <v>100</v>
      </c>
      <c r="D288" s="279" t="s">
        <v>158</v>
      </c>
      <c r="E288" s="280" t="s">
        <v>405</v>
      </c>
      <c r="F288" s="268">
        <v>1206560</v>
      </c>
    </row>
    <row r="289" s="248" customFormat="1" ht="15.75" spans="1:6">
      <c r="A289" s="121">
        <v>284</v>
      </c>
      <c r="B289" s="279"/>
      <c r="C289" s="279"/>
      <c r="D289" s="279" t="s">
        <v>100</v>
      </c>
      <c r="E289" s="280" t="s">
        <v>405</v>
      </c>
      <c r="F289" s="268">
        <v>1206560</v>
      </c>
    </row>
    <row r="290" ht="15" spans="1:6">
      <c r="A290" s="121">
        <v>285</v>
      </c>
      <c r="B290" s="279" t="s">
        <v>755</v>
      </c>
      <c r="C290" s="279" t="s">
        <v>158</v>
      </c>
      <c r="D290" s="279" t="s">
        <v>158</v>
      </c>
      <c r="E290" s="280" t="s">
        <v>406</v>
      </c>
      <c r="F290" s="268">
        <v>477985</v>
      </c>
    </row>
    <row r="291" ht="15" spans="1:6">
      <c r="A291" s="121">
        <v>286</v>
      </c>
      <c r="B291" s="279"/>
      <c r="C291" s="279" t="s">
        <v>94</v>
      </c>
      <c r="D291" s="279" t="s">
        <v>158</v>
      </c>
      <c r="E291" s="280" t="s">
        <v>407</v>
      </c>
      <c r="F291" s="268">
        <v>12081</v>
      </c>
    </row>
    <row r="292" ht="15" spans="1:6">
      <c r="A292" s="121">
        <v>287</v>
      </c>
      <c r="B292" s="279"/>
      <c r="C292" s="279"/>
      <c r="D292" s="279" t="s">
        <v>94</v>
      </c>
      <c r="E292" s="280" t="s">
        <v>166</v>
      </c>
      <c r="F292" s="268">
        <v>2462</v>
      </c>
    </row>
    <row r="293" ht="15" spans="1:6">
      <c r="A293" s="121">
        <v>288</v>
      </c>
      <c r="B293" s="279"/>
      <c r="C293" s="279"/>
      <c r="D293" s="279" t="s">
        <v>96</v>
      </c>
      <c r="E293" s="280" t="s">
        <v>167</v>
      </c>
      <c r="F293" s="268">
        <v>164</v>
      </c>
    </row>
    <row r="294" ht="15" spans="1:6">
      <c r="A294" s="121">
        <v>289</v>
      </c>
      <c r="B294" s="279"/>
      <c r="C294" s="279"/>
      <c r="D294" s="279" t="s">
        <v>100</v>
      </c>
      <c r="E294" s="280" t="s">
        <v>408</v>
      </c>
      <c r="F294" s="268">
        <v>9455</v>
      </c>
    </row>
    <row r="295" s="249" customFormat="1" ht="15.75" spans="1:6">
      <c r="A295" s="121">
        <v>290</v>
      </c>
      <c r="B295" s="279"/>
      <c r="C295" s="279" t="s">
        <v>96</v>
      </c>
      <c r="D295" s="279" t="s">
        <v>158</v>
      </c>
      <c r="E295" s="280" t="s">
        <v>409</v>
      </c>
      <c r="F295" s="268">
        <v>13778</v>
      </c>
    </row>
    <row r="296" ht="15" spans="1:6">
      <c r="A296" s="121">
        <v>291</v>
      </c>
      <c r="B296" s="279"/>
      <c r="C296" s="279"/>
      <c r="D296" s="279" t="s">
        <v>94</v>
      </c>
      <c r="E296" s="280" t="s">
        <v>410</v>
      </c>
      <c r="F296" s="268">
        <v>6363</v>
      </c>
    </row>
    <row r="297" ht="15" spans="1:6">
      <c r="A297" s="121">
        <v>292</v>
      </c>
      <c r="B297" s="279"/>
      <c r="C297" s="279"/>
      <c r="D297" s="279" t="s">
        <v>96</v>
      </c>
      <c r="E297" s="280" t="s">
        <v>411</v>
      </c>
      <c r="F297" s="268">
        <v>3889</v>
      </c>
    </row>
    <row r="298" ht="15" spans="1:6">
      <c r="A298" s="121">
        <v>293</v>
      </c>
      <c r="B298" s="279"/>
      <c r="C298" s="279"/>
      <c r="D298" s="279" t="s">
        <v>116</v>
      </c>
      <c r="E298" s="280" t="s">
        <v>412</v>
      </c>
      <c r="F298" s="268">
        <v>2932</v>
      </c>
    </row>
    <row r="299" ht="15" spans="1:6">
      <c r="A299" s="121">
        <v>294</v>
      </c>
      <c r="B299" s="279"/>
      <c r="C299" s="279"/>
      <c r="D299" s="279" t="s">
        <v>100</v>
      </c>
      <c r="E299" s="280" t="s">
        <v>414</v>
      </c>
      <c r="F299" s="268">
        <v>594</v>
      </c>
    </row>
    <row r="300" ht="15" spans="1:6">
      <c r="A300" s="121">
        <v>295</v>
      </c>
      <c r="B300" s="279"/>
      <c r="C300" s="279" t="s">
        <v>98</v>
      </c>
      <c r="D300" s="279" t="s">
        <v>158</v>
      </c>
      <c r="E300" s="280" t="s">
        <v>415</v>
      </c>
      <c r="F300" s="268">
        <v>49853</v>
      </c>
    </row>
    <row r="301" ht="15.75" spans="1:8">
      <c r="A301" s="121">
        <v>296</v>
      </c>
      <c r="B301" s="279"/>
      <c r="C301" s="279"/>
      <c r="D301" s="279" t="s">
        <v>94</v>
      </c>
      <c r="E301" s="280" t="s">
        <v>416</v>
      </c>
      <c r="F301" s="268">
        <v>49617</v>
      </c>
      <c r="H301" s="281"/>
    </row>
    <row r="302" ht="15" spans="1:6">
      <c r="A302" s="121">
        <v>297</v>
      </c>
      <c r="B302" s="279"/>
      <c r="C302" s="279"/>
      <c r="D302" s="279" t="s">
        <v>100</v>
      </c>
      <c r="E302" s="280" t="s">
        <v>417</v>
      </c>
      <c r="F302" s="268">
        <v>236</v>
      </c>
    </row>
    <row r="303" ht="15" spans="1:6">
      <c r="A303" s="121">
        <v>298</v>
      </c>
      <c r="B303" s="279"/>
      <c r="C303" s="279" t="s">
        <v>129</v>
      </c>
      <c r="D303" s="279" t="s">
        <v>158</v>
      </c>
      <c r="E303" s="280" t="s">
        <v>418</v>
      </c>
      <c r="F303" s="268">
        <v>79669</v>
      </c>
    </row>
    <row r="304" ht="15" spans="1:6">
      <c r="A304" s="121">
        <v>299</v>
      </c>
      <c r="B304" s="279"/>
      <c r="C304" s="279"/>
      <c r="D304" s="279" t="s">
        <v>94</v>
      </c>
      <c r="E304" s="280" t="s">
        <v>419</v>
      </c>
      <c r="F304" s="268">
        <v>6353</v>
      </c>
    </row>
    <row r="305" ht="15" spans="1:6">
      <c r="A305" s="121">
        <v>300</v>
      </c>
      <c r="B305" s="279"/>
      <c r="C305" s="279"/>
      <c r="D305" s="279" t="s">
        <v>96</v>
      </c>
      <c r="E305" s="280" t="s">
        <v>420</v>
      </c>
      <c r="F305" s="268">
        <v>4979</v>
      </c>
    </row>
    <row r="306" ht="15" spans="1:6">
      <c r="A306" s="121">
        <v>301</v>
      </c>
      <c r="B306" s="279"/>
      <c r="C306" s="279"/>
      <c r="D306" s="279" t="s">
        <v>98</v>
      </c>
      <c r="E306" s="280" t="s">
        <v>421</v>
      </c>
      <c r="F306" s="268">
        <v>1250</v>
      </c>
    </row>
    <row r="307" ht="15" spans="1:6">
      <c r="A307" s="121">
        <v>302</v>
      </c>
      <c r="B307" s="279"/>
      <c r="C307" s="279"/>
      <c r="D307" s="279" t="s">
        <v>129</v>
      </c>
      <c r="E307" s="280" t="s">
        <v>422</v>
      </c>
      <c r="F307" s="268">
        <v>241</v>
      </c>
    </row>
    <row r="308" ht="15" spans="1:6">
      <c r="A308" s="121">
        <v>303</v>
      </c>
      <c r="B308" s="279"/>
      <c r="C308" s="279"/>
      <c r="D308" s="279" t="s">
        <v>106</v>
      </c>
      <c r="E308" s="280" t="s">
        <v>423</v>
      </c>
      <c r="F308" s="268">
        <v>40013</v>
      </c>
    </row>
    <row r="309" ht="15" spans="1:6">
      <c r="A309" s="121">
        <v>304</v>
      </c>
      <c r="B309" s="279"/>
      <c r="C309" s="279"/>
      <c r="D309" s="279" t="s">
        <v>108</v>
      </c>
      <c r="E309" s="280" t="s">
        <v>756</v>
      </c>
      <c r="F309" s="268">
        <v>1001</v>
      </c>
    </row>
    <row r="310" ht="15" spans="1:6">
      <c r="A310" s="121">
        <v>305</v>
      </c>
      <c r="B310" s="279"/>
      <c r="C310" s="279"/>
      <c r="D310" s="279" t="s">
        <v>100</v>
      </c>
      <c r="E310" s="280" t="s">
        <v>426</v>
      </c>
      <c r="F310" s="268">
        <v>25832</v>
      </c>
    </row>
    <row r="311" ht="15" spans="1:6">
      <c r="A311" s="121">
        <v>306</v>
      </c>
      <c r="B311" s="279"/>
      <c r="C311" s="279" t="s">
        <v>138</v>
      </c>
      <c r="D311" s="279" t="s">
        <v>158</v>
      </c>
      <c r="E311" s="280" t="s">
        <v>427</v>
      </c>
      <c r="F311" s="268">
        <v>715</v>
      </c>
    </row>
    <row r="312" ht="15" spans="1:6">
      <c r="A312" s="121">
        <v>307</v>
      </c>
      <c r="B312" s="279"/>
      <c r="C312" s="279"/>
      <c r="D312" s="279" t="s">
        <v>94</v>
      </c>
      <c r="E312" s="280" t="s">
        <v>428</v>
      </c>
      <c r="F312" s="268">
        <v>594</v>
      </c>
    </row>
    <row r="313" ht="15" spans="1:6">
      <c r="A313" s="121">
        <v>308</v>
      </c>
      <c r="B313" s="279"/>
      <c r="C313" s="279"/>
      <c r="D313" s="279" t="s">
        <v>100</v>
      </c>
      <c r="E313" s="280" t="s">
        <v>429</v>
      </c>
      <c r="F313" s="268">
        <v>121</v>
      </c>
    </row>
    <row r="314" ht="15" spans="1:6">
      <c r="A314" s="121">
        <v>309</v>
      </c>
      <c r="B314" s="279"/>
      <c r="C314" s="279" t="s">
        <v>132</v>
      </c>
      <c r="D314" s="279" t="s">
        <v>158</v>
      </c>
      <c r="E314" s="280" t="s">
        <v>430</v>
      </c>
      <c r="F314" s="268">
        <v>12324</v>
      </c>
    </row>
    <row r="315" ht="15" spans="1:6">
      <c r="A315" s="121">
        <v>310</v>
      </c>
      <c r="B315" s="279"/>
      <c r="C315" s="279"/>
      <c r="D315" s="279" t="s">
        <v>100</v>
      </c>
      <c r="E315" s="280" t="s">
        <v>432</v>
      </c>
      <c r="F315" s="268">
        <v>12324</v>
      </c>
    </row>
    <row r="316" ht="15" spans="1:6">
      <c r="A316" s="121">
        <v>311</v>
      </c>
      <c r="B316" s="279"/>
      <c r="C316" s="279" t="s">
        <v>198</v>
      </c>
      <c r="D316" s="279" t="s">
        <v>158</v>
      </c>
      <c r="E316" s="280" t="s">
        <v>433</v>
      </c>
      <c r="F316" s="268">
        <v>138353</v>
      </c>
    </row>
    <row r="317" ht="15" spans="1:6">
      <c r="A317" s="121">
        <v>312</v>
      </c>
      <c r="B317" s="279"/>
      <c r="C317" s="279"/>
      <c r="D317" s="279" t="s">
        <v>94</v>
      </c>
      <c r="E317" s="280" t="s">
        <v>434</v>
      </c>
      <c r="F317" s="268">
        <v>61634</v>
      </c>
    </row>
    <row r="318" ht="15" spans="1:6">
      <c r="A318" s="121">
        <v>313</v>
      </c>
      <c r="B318" s="279"/>
      <c r="C318" s="279"/>
      <c r="D318" s="279" t="s">
        <v>96</v>
      </c>
      <c r="E318" s="280" t="s">
        <v>435</v>
      </c>
      <c r="F318" s="268">
        <v>74685</v>
      </c>
    </row>
    <row r="319" ht="15" spans="1:6">
      <c r="A319" s="121">
        <v>314</v>
      </c>
      <c r="B319" s="279"/>
      <c r="C319" s="279"/>
      <c r="D319" s="279" t="s">
        <v>100</v>
      </c>
      <c r="E319" s="280" t="s">
        <v>436</v>
      </c>
      <c r="F319" s="268">
        <v>2034</v>
      </c>
    </row>
    <row r="320" ht="15" spans="1:6">
      <c r="A320" s="121">
        <v>315</v>
      </c>
      <c r="B320" s="279"/>
      <c r="C320" s="279" t="s">
        <v>272</v>
      </c>
      <c r="D320" s="279" t="s">
        <v>158</v>
      </c>
      <c r="E320" s="280" t="s">
        <v>437</v>
      </c>
      <c r="F320" s="268">
        <v>61021</v>
      </c>
    </row>
    <row r="321" ht="15" spans="1:6">
      <c r="A321" s="121">
        <v>316</v>
      </c>
      <c r="B321" s="279"/>
      <c r="C321" s="279"/>
      <c r="D321" s="279" t="s">
        <v>96</v>
      </c>
      <c r="E321" s="280" t="s">
        <v>438</v>
      </c>
      <c r="F321" s="268">
        <v>61021</v>
      </c>
    </row>
    <row r="322" s="249" customFormat="1" ht="15.75" spans="1:6">
      <c r="A322" s="121">
        <v>317</v>
      </c>
      <c r="B322" s="279"/>
      <c r="C322" s="282" t="s">
        <v>202</v>
      </c>
      <c r="D322" s="282" t="s">
        <v>158</v>
      </c>
      <c r="E322" s="280" t="s">
        <v>439</v>
      </c>
      <c r="F322" s="268">
        <v>7586</v>
      </c>
    </row>
    <row r="323" s="249" customFormat="1" ht="15.75" spans="1:6">
      <c r="A323" s="121">
        <v>318</v>
      </c>
      <c r="B323" s="279"/>
      <c r="C323" s="282"/>
      <c r="D323" s="282" t="s">
        <v>94</v>
      </c>
      <c r="E323" s="280" t="s">
        <v>440</v>
      </c>
      <c r="F323" s="268">
        <v>2431</v>
      </c>
    </row>
    <row r="324" s="249" customFormat="1" ht="15.75" spans="1:6">
      <c r="A324" s="121">
        <v>319</v>
      </c>
      <c r="B324" s="279"/>
      <c r="C324" s="282"/>
      <c r="D324" s="282" t="s">
        <v>100</v>
      </c>
      <c r="E324" s="280" t="s">
        <v>441</v>
      </c>
      <c r="F324" s="268">
        <v>5155</v>
      </c>
    </row>
    <row r="325" s="249" customFormat="1" ht="15.75" spans="1:6">
      <c r="A325" s="121">
        <v>320</v>
      </c>
      <c r="B325" s="279"/>
      <c r="C325" s="282" t="s">
        <v>496</v>
      </c>
      <c r="D325" s="282" t="s">
        <v>158</v>
      </c>
      <c r="E325" s="280" t="s">
        <v>442</v>
      </c>
      <c r="F325" s="268">
        <v>281</v>
      </c>
    </row>
    <row r="326" ht="15" spans="1:6">
      <c r="A326" s="121">
        <v>321</v>
      </c>
      <c r="B326" s="279"/>
      <c r="C326" s="279"/>
      <c r="D326" s="279" t="s">
        <v>94</v>
      </c>
      <c r="E326" s="280" t="s">
        <v>443</v>
      </c>
      <c r="F326" s="268">
        <v>281</v>
      </c>
    </row>
    <row r="327" ht="15" spans="1:6">
      <c r="A327" s="121">
        <v>322</v>
      </c>
      <c r="B327" s="279"/>
      <c r="C327" s="279" t="s">
        <v>244</v>
      </c>
      <c r="D327" s="279" t="s">
        <v>158</v>
      </c>
      <c r="E327" s="280" t="s">
        <v>444</v>
      </c>
      <c r="F327" s="268">
        <v>3971</v>
      </c>
    </row>
    <row r="328" ht="15" spans="1:6">
      <c r="A328" s="121">
        <v>323</v>
      </c>
      <c r="B328" s="279"/>
      <c r="C328" s="279"/>
      <c r="D328" s="279" t="s">
        <v>94</v>
      </c>
      <c r="E328" s="280" t="s">
        <v>166</v>
      </c>
      <c r="F328" s="268">
        <v>3109</v>
      </c>
    </row>
    <row r="329" ht="15" spans="1:6">
      <c r="A329" s="121">
        <v>324</v>
      </c>
      <c r="B329" s="279"/>
      <c r="C329" s="279"/>
      <c r="D329" s="279" t="s">
        <v>96</v>
      </c>
      <c r="E329" s="280" t="s">
        <v>167</v>
      </c>
      <c r="F329" s="268">
        <v>107</v>
      </c>
    </row>
    <row r="330" ht="15" spans="1:6">
      <c r="A330" s="121">
        <v>325</v>
      </c>
      <c r="B330" s="279"/>
      <c r="C330" s="279"/>
      <c r="D330" s="279" t="s">
        <v>116</v>
      </c>
      <c r="E330" s="280" t="s">
        <v>445</v>
      </c>
      <c r="F330" s="268">
        <v>190</v>
      </c>
    </row>
    <row r="331" ht="15" spans="1:6">
      <c r="A331" s="121">
        <v>326</v>
      </c>
      <c r="B331" s="279"/>
      <c r="C331" s="279"/>
      <c r="D331" s="279" t="s">
        <v>138</v>
      </c>
      <c r="E331" s="280" t="s">
        <v>446</v>
      </c>
      <c r="F331" s="268">
        <v>545</v>
      </c>
    </row>
    <row r="332" ht="15" spans="1:6">
      <c r="A332" s="121">
        <v>327</v>
      </c>
      <c r="B332" s="279"/>
      <c r="C332" s="279"/>
      <c r="D332" s="279" t="s">
        <v>100</v>
      </c>
      <c r="E332" s="280" t="s">
        <v>447</v>
      </c>
      <c r="F332" s="268">
        <v>20</v>
      </c>
    </row>
    <row r="333" ht="15" spans="1:6">
      <c r="A333" s="121">
        <v>328</v>
      </c>
      <c r="B333" s="279"/>
      <c r="C333" s="279" t="s">
        <v>246</v>
      </c>
      <c r="D333" s="279" t="s">
        <v>158</v>
      </c>
      <c r="E333" s="280" t="s">
        <v>448</v>
      </c>
      <c r="F333" s="268">
        <v>174</v>
      </c>
    </row>
    <row r="334" ht="15" spans="1:6">
      <c r="A334" s="121">
        <v>329</v>
      </c>
      <c r="B334" s="279"/>
      <c r="C334" s="279"/>
      <c r="D334" s="279" t="s">
        <v>94</v>
      </c>
      <c r="E334" s="280" t="s">
        <v>448</v>
      </c>
      <c r="F334" s="268">
        <v>174</v>
      </c>
    </row>
    <row r="335" ht="15" spans="1:6">
      <c r="A335" s="121">
        <v>330</v>
      </c>
      <c r="B335" s="279"/>
      <c r="C335" s="279" t="s">
        <v>100</v>
      </c>
      <c r="D335" s="279" t="s">
        <v>158</v>
      </c>
      <c r="E335" s="280" t="s">
        <v>449</v>
      </c>
      <c r="F335" s="268">
        <v>98179</v>
      </c>
    </row>
    <row r="336" ht="15" spans="1:6">
      <c r="A336" s="121">
        <v>331</v>
      </c>
      <c r="B336" s="279"/>
      <c r="C336" s="279"/>
      <c r="D336" s="279" t="s">
        <v>100</v>
      </c>
      <c r="E336" s="280" t="s">
        <v>449</v>
      </c>
      <c r="F336" s="268">
        <v>98179</v>
      </c>
    </row>
    <row r="337" s="249" customFormat="1" ht="15.75" spans="1:6">
      <c r="A337" s="121">
        <v>332</v>
      </c>
      <c r="B337" s="279" t="s">
        <v>757</v>
      </c>
      <c r="C337" s="279" t="s">
        <v>158</v>
      </c>
      <c r="D337" s="279" t="s">
        <v>158</v>
      </c>
      <c r="E337" s="280" t="s">
        <v>450</v>
      </c>
      <c r="F337" s="268">
        <v>151693</v>
      </c>
    </row>
    <row r="338" ht="15" spans="1:6">
      <c r="A338" s="121">
        <v>333</v>
      </c>
      <c r="B338" s="279"/>
      <c r="C338" s="279" t="s">
        <v>94</v>
      </c>
      <c r="D338" s="279" t="s">
        <v>158</v>
      </c>
      <c r="E338" s="280" t="s">
        <v>451</v>
      </c>
      <c r="F338" s="268">
        <v>4689</v>
      </c>
    </row>
    <row r="339" ht="15" spans="1:6">
      <c r="A339" s="121">
        <v>334</v>
      </c>
      <c r="B339" s="279"/>
      <c r="C339" s="279"/>
      <c r="D339" s="279" t="s">
        <v>94</v>
      </c>
      <c r="E339" s="280" t="s">
        <v>166</v>
      </c>
      <c r="F339" s="268">
        <v>4227</v>
      </c>
    </row>
    <row r="340" ht="15" spans="1:6">
      <c r="A340" s="121">
        <v>335</v>
      </c>
      <c r="B340" s="279"/>
      <c r="C340" s="279"/>
      <c r="D340" s="279" t="s">
        <v>96</v>
      </c>
      <c r="E340" s="280" t="s">
        <v>167</v>
      </c>
      <c r="F340" s="268">
        <v>358</v>
      </c>
    </row>
    <row r="341" ht="15" spans="1:6">
      <c r="A341" s="121">
        <v>336</v>
      </c>
      <c r="B341" s="279"/>
      <c r="C341" s="279"/>
      <c r="D341" s="279" t="s">
        <v>100</v>
      </c>
      <c r="E341" s="280" t="s">
        <v>452</v>
      </c>
      <c r="F341" s="268">
        <v>104</v>
      </c>
    </row>
    <row r="342" ht="15" spans="1:6">
      <c r="A342" s="121">
        <v>337</v>
      </c>
      <c r="B342" s="279"/>
      <c r="C342" s="279" t="s">
        <v>96</v>
      </c>
      <c r="D342" s="279" t="s">
        <v>158</v>
      </c>
      <c r="E342" s="280" t="s">
        <v>453</v>
      </c>
      <c r="F342" s="268">
        <v>449</v>
      </c>
    </row>
    <row r="343" ht="15" spans="1:6">
      <c r="A343" s="121">
        <v>338</v>
      </c>
      <c r="B343" s="279"/>
      <c r="C343" s="279"/>
      <c r="D343" s="279" t="s">
        <v>100</v>
      </c>
      <c r="E343" s="280" t="s">
        <v>454</v>
      </c>
      <c r="F343" s="268">
        <v>449</v>
      </c>
    </row>
    <row r="344" ht="15" spans="1:6">
      <c r="A344" s="121">
        <v>339</v>
      </c>
      <c r="B344" s="279"/>
      <c r="C344" s="279" t="s">
        <v>98</v>
      </c>
      <c r="D344" s="279" t="s">
        <v>158</v>
      </c>
      <c r="E344" s="280" t="s">
        <v>455</v>
      </c>
      <c r="F344" s="268">
        <v>36018</v>
      </c>
    </row>
    <row r="345" ht="15" spans="1:6">
      <c r="A345" s="121">
        <v>340</v>
      </c>
      <c r="B345" s="279"/>
      <c r="C345" s="279"/>
      <c r="D345" s="279" t="s">
        <v>94</v>
      </c>
      <c r="E345" s="280" t="s">
        <v>456</v>
      </c>
      <c r="F345" s="268">
        <v>36018</v>
      </c>
    </row>
    <row r="346" ht="15" spans="1:6">
      <c r="A346" s="121">
        <v>341</v>
      </c>
      <c r="B346" s="279"/>
      <c r="C346" s="279" t="s">
        <v>194</v>
      </c>
      <c r="D346" s="279" t="s">
        <v>158</v>
      </c>
      <c r="E346" s="280" t="s">
        <v>460</v>
      </c>
      <c r="F346" s="268">
        <v>4585</v>
      </c>
    </row>
    <row r="347" ht="15" spans="1:6">
      <c r="A347" s="121">
        <v>342</v>
      </c>
      <c r="B347" s="279"/>
      <c r="C347" s="279"/>
      <c r="D347" s="279" t="s">
        <v>94</v>
      </c>
      <c r="E347" s="280" t="s">
        <v>460</v>
      </c>
      <c r="F347" s="268">
        <v>4585</v>
      </c>
    </row>
    <row r="348" ht="15" spans="1:6">
      <c r="A348" s="121">
        <v>343</v>
      </c>
      <c r="B348" s="279"/>
      <c r="C348" s="279" t="s">
        <v>198</v>
      </c>
      <c r="D348" s="279" t="s">
        <v>158</v>
      </c>
      <c r="E348" s="280" t="s">
        <v>461</v>
      </c>
      <c r="F348" s="268">
        <v>7000</v>
      </c>
    </row>
    <row r="349" ht="15" spans="1:6">
      <c r="A349" s="121">
        <v>344</v>
      </c>
      <c r="B349" s="279"/>
      <c r="C349" s="279"/>
      <c r="D349" s="279" t="s">
        <v>98</v>
      </c>
      <c r="E349" s="280" t="s">
        <v>462</v>
      </c>
      <c r="F349" s="268">
        <v>7000</v>
      </c>
    </row>
    <row r="350" ht="15" spans="1:6">
      <c r="A350" s="121">
        <v>345</v>
      </c>
      <c r="B350" s="279"/>
      <c r="C350" s="279" t="s">
        <v>100</v>
      </c>
      <c r="D350" s="279" t="s">
        <v>158</v>
      </c>
      <c r="E350" s="280" t="s">
        <v>463</v>
      </c>
      <c r="F350" s="268">
        <v>98952</v>
      </c>
    </row>
    <row r="351" ht="15" spans="1:6">
      <c r="A351" s="121">
        <v>346</v>
      </c>
      <c r="B351" s="279"/>
      <c r="C351" s="279"/>
      <c r="D351" s="279" t="s">
        <v>100</v>
      </c>
      <c r="E351" s="280" t="s">
        <v>463</v>
      </c>
      <c r="F351" s="268">
        <v>98952</v>
      </c>
    </row>
    <row r="352" ht="15" spans="1:6">
      <c r="A352" s="121">
        <v>347</v>
      </c>
      <c r="B352" s="279" t="s">
        <v>686</v>
      </c>
      <c r="C352" s="279" t="s">
        <v>158</v>
      </c>
      <c r="D352" s="279" t="s">
        <v>158</v>
      </c>
      <c r="E352" s="280" t="s">
        <v>464</v>
      </c>
      <c r="F352" s="268">
        <v>414000</v>
      </c>
    </row>
    <row r="353" ht="15" spans="1:6">
      <c r="A353" s="121">
        <v>348</v>
      </c>
      <c r="B353" s="279"/>
      <c r="C353" s="279" t="s">
        <v>94</v>
      </c>
      <c r="D353" s="279" t="s">
        <v>158</v>
      </c>
      <c r="E353" s="280" t="s">
        <v>465</v>
      </c>
      <c r="F353" s="268">
        <v>77973</v>
      </c>
    </row>
    <row r="354" ht="15" spans="1:6">
      <c r="A354" s="121">
        <v>349</v>
      </c>
      <c r="B354" s="279"/>
      <c r="C354" s="279"/>
      <c r="D354" s="279" t="s">
        <v>94</v>
      </c>
      <c r="E354" s="280" t="s">
        <v>166</v>
      </c>
      <c r="F354" s="268">
        <v>41095</v>
      </c>
    </row>
    <row r="355" ht="15" spans="1:6">
      <c r="A355" s="121">
        <v>350</v>
      </c>
      <c r="B355" s="279"/>
      <c r="C355" s="279"/>
      <c r="D355" s="279" t="s">
        <v>96</v>
      </c>
      <c r="E355" s="280" t="s">
        <v>167</v>
      </c>
      <c r="F355" s="268">
        <v>12835</v>
      </c>
    </row>
    <row r="356" ht="15" spans="1:6">
      <c r="A356" s="121">
        <v>351</v>
      </c>
      <c r="B356" s="279"/>
      <c r="C356" s="279"/>
      <c r="D356" s="279" t="s">
        <v>129</v>
      </c>
      <c r="E356" s="280" t="s">
        <v>466</v>
      </c>
      <c r="F356" s="268">
        <v>1646</v>
      </c>
    </row>
    <row r="357" ht="15" spans="1:6">
      <c r="A357" s="121">
        <v>352</v>
      </c>
      <c r="B357" s="279"/>
      <c r="C357" s="279"/>
      <c r="D357" s="279" t="s">
        <v>138</v>
      </c>
      <c r="E357" s="280" t="s">
        <v>467</v>
      </c>
      <c r="F357" s="268">
        <v>607</v>
      </c>
    </row>
    <row r="358" ht="15" spans="1:6">
      <c r="A358" s="121">
        <v>353</v>
      </c>
      <c r="B358" s="279"/>
      <c r="C358" s="279"/>
      <c r="D358" s="279" t="s">
        <v>132</v>
      </c>
      <c r="E358" s="280" t="s">
        <v>468</v>
      </c>
      <c r="F358" s="268">
        <v>92</v>
      </c>
    </row>
    <row r="359" ht="15" spans="1:6">
      <c r="A359" s="121">
        <v>354</v>
      </c>
      <c r="B359" s="279"/>
      <c r="C359" s="279"/>
      <c r="D359" s="279" t="s">
        <v>100</v>
      </c>
      <c r="E359" s="280" t="s">
        <v>469</v>
      </c>
      <c r="F359" s="268">
        <v>21698</v>
      </c>
    </row>
    <row r="360" ht="15" spans="1:6">
      <c r="A360" s="121">
        <v>355</v>
      </c>
      <c r="B360" s="279"/>
      <c r="C360" s="279" t="s">
        <v>96</v>
      </c>
      <c r="D360" s="279" t="s">
        <v>158</v>
      </c>
      <c r="E360" s="280" t="s">
        <v>470</v>
      </c>
      <c r="F360" s="268">
        <v>2570</v>
      </c>
    </row>
    <row r="361" ht="15" spans="1:6">
      <c r="A361" s="121">
        <v>356</v>
      </c>
      <c r="B361" s="279"/>
      <c r="C361" s="279"/>
      <c r="D361" s="279" t="s">
        <v>94</v>
      </c>
      <c r="E361" s="280" t="s">
        <v>470</v>
      </c>
      <c r="F361" s="268">
        <v>2570</v>
      </c>
    </row>
    <row r="362" ht="15" spans="1:6">
      <c r="A362" s="121">
        <v>357</v>
      </c>
      <c r="B362" s="279"/>
      <c r="C362" s="279" t="s">
        <v>98</v>
      </c>
      <c r="D362" s="279" t="s">
        <v>158</v>
      </c>
      <c r="E362" s="280" t="s">
        <v>471</v>
      </c>
      <c r="F362" s="268">
        <v>2023</v>
      </c>
    </row>
    <row r="363" ht="15" spans="1:6">
      <c r="A363" s="121">
        <v>358</v>
      </c>
      <c r="B363" s="279"/>
      <c r="C363" s="279"/>
      <c r="D363" s="279" t="s">
        <v>100</v>
      </c>
      <c r="E363" s="280" t="s">
        <v>472</v>
      </c>
      <c r="F363" s="268">
        <v>2023</v>
      </c>
    </row>
    <row r="364" ht="15" spans="1:6">
      <c r="A364" s="121">
        <v>359</v>
      </c>
      <c r="B364" s="279"/>
      <c r="C364" s="279" t="s">
        <v>116</v>
      </c>
      <c r="D364" s="279" t="s">
        <v>158</v>
      </c>
      <c r="E364" s="280" t="s">
        <v>473</v>
      </c>
      <c r="F364" s="268">
        <v>195663</v>
      </c>
    </row>
    <row r="365" ht="15" spans="1:6">
      <c r="A365" s="121">
        <v>360</v>
      </c>
      <c r="B365" s="279"/>
      <c r="C365" s="279"/>
      <c r="D365" s="279" t="s">
        <v>94</v>
      </c>
      <c r="E365" s="280" t="s">
        <v>473</v>
      </c>
      <c r="F365" s="268">
        <v>195663</v>
      </c>
    </row>
    <row r="366" s="249" customFormat="1" ht="15.75" spans="1:6">
      <c r="A366" s="121">
        <v>361</v>
      </c>
      <c r="B366" s="279"/>
      <c r="C366" s="279" t="s">
        <v>100</v>
      </c>
      <c r="D366" s="279" t="s">
        <v>158</v>
      </c>
      <c r="E366" s="280" t="s">
        <v>474</v>
      </c>
      <c r="F366" s="268">
        <v>135771</v>
      </c>
    </row>
    <row r="367" s="249" customFormat="1" ht="15.75" spans="1:6">
      <c r="A367" s="121">
        <v>362</v>
      </c>
      <c r="B367" s="279"/>
      <c r="C367" s="279"/>
      <c r="D367" s="279" t="s">
        <v>100</v>
      </c>
      <c r="E367" s="280" t="s">
        <v>474</v>
      </c>
      <c r="F367" s="268">
        <v>135771</v>
      </c>
    </row>
    <row r="368" s="249" customFormat="1" ht="15.75" spans="1:6">
      <c r="A368" s="121">
        <v>363</v>
      </c>
      <c r="B368" s="279" t="s">
        <v>758</v>
      </c>
      <c r="C368" s="279" t="s">
        <v>158</v>
      </c>
      <c r="D368" s="279" t="s">
        <v>158</v>
      </c>
      <c r="E368" s="280" t="s">
        <v>475</v>
      </c>
      <c r="F368" s="268">
        <v>406356</v>
      </c>
    </row>
    <row r="369" s="249" customFormat="1" ht="15.75" spans="1:6">
      <c r="A369" s="121">
        <v>364</v>
      </c>
      <c r="B369" s="279"/>
      <c r="C369" s="279" t="s">
        <v>94</v>
      </c>
      <c r="D369" s="282" t="s">
        <v>158</v>
      </c>
      <c r="E369" s="280" t="s">
        <v>759</v>
      </c>
      <c r="F369" s="268">
        <v>26308</v>
      </c>
    </row>
    <row r="370" s="249" customFormat="1" ht="15.75" spans="1:6">
      <c r="A370" s="121">
        <v>365</v>
      </c>
      <c r="B370" s="279"/>
      <c r="C370" s="279"/>
      <c r="D370" s="282" t="s">
        <v>94</v>
      </c>
      <c r="E370" s="280" t="s">
        <v>166</v>
      </c>
      <c r="F370" s="268">
        <v>2511</v>
      </c>
    </row>
    <row r="371" s="249" customFormat="1" ht="15.75" spans="1:6">
      <c r="A371" s="121">
        <v>366</v>
      </c>
      <c r="B371" s="279"/>
      <c r="C371" s="279"/>
      <c r="D371" s="279" t="s">
        <v>96</v>
      </c>
      <c r="E371" s="280" t="s">
        <v>167</v>
      </c>
      <c r="F371" s="268">
        <v>737</v>
      </c>
    </row>
    <row r="372" s="249" customFormat="1" ht="15.75" spans="1:6">
      <c r="A372" s="121">
        <v>367</v>
      </c>
      <c r="B372" s="279"/>
      <c r="C372" s="279"/>
      <c r="D372" s="279" t="s">
        <v>129</v>
      </c>
      <c r="E372" s="280" t="s">
        <v>180</v>
      </c>
      <c r="F372" s="268">
        <v>3144</v>
      </c>
    </row>
    <row r="373" s="249" customFormat="1" ht="15.75" spans="1:6">
      <c r="A373" s="121">
        <v>368</v>
      </c>
      <c r="B373" s="279"/>
      <c r="C373" s="279"/>
      <c r="D373" s="279" t="s">
        <v>138</v>
      </c>
      <c r="E373" s="280" t="s">
        <v>477</v>
      </c>
      <c r="F373" s="268">
        <v>14</v>
      </c>
    </row>
    <row r="374" ht="15" spans="1:6">
      <c r="A374" s="121">
        <v>369</v>
      </c>
      <c r="B374" s="279"/>
      <c r="C374" s="279"/>
      <c r="D374" s="279" t="s">
        <v>106</v>
      </c>
      <c r="E374" s="280" t="s">
        <v>478</v>
      </c>
      <c r="F374" s="268">
        <v>332</v>
      </c>
    </row>
    <row r="375" ht="15" spans="1:6">
      <c r="A375" s="121">
        <v>370</v>
      </c>
      <c r="B375" s="279"/>
      <c r="C375" s="279"/>
      <c r="D375" s="279" t="s">
        <v>108</v>
      </c>
      <c r="E375" s="280" t="s">
        <v>479</v>
      </c>
      <c r="F375" s="268">
        <v>417</v>
      </c>
    </row>
    <row r="376" ht="15" spans="1:6">
      <c r="A376" s="121">
        <v>371</v>
      </c>
      <c r="B376" s="279"/>
      <c r="C376" s="279"/>
      <c r="D376" s="279" t="s">
        <v>194</v>
      </c>
      <c r="E376" s="280" t="s">
        <v>480</v>
      </c>
      <c r="F376" s="268">
        <v>1885</v>
      </c>
    </row>
    <row r="377" ht="15" spans="1:6">
      <c r="A377" s="121">
        <v>372</v>
      </c>
      <c r="B377" s="279"/>
      <c r="C377" s="279"/>
      <c r="D377" s="279" t="s">
        <v>198</v>
      </c>
      <c r="E377" s="280" t="s">
        <v>481</v>
      </c>
      <c r="F377" s="268">
        <v>6</v>
      </c>
    </row>
    <row r="378" ht="15" spans="1:6">
      <c r="A378" s="121">
        <v>373</v>
      </c>
      <c r="B378" s="279"/>
      <c r="C378" s="279"/>
      <c r="D378" s="279" t="s">
        <v>272</v>
      </c>
      <c r="E378" s="280" t="s">
        <v>760</v>
      </c>
      <c r="F378" s="268">
        <v>79</v>
      </c>
    </row>
    <row r="379" ht="15" spans="1:6">
      <c r="A379" s="121">
        <v>374</v>
      </c>
      <c r="B379" s="279"/>
      <c r="C379" s="279"/>
      <c r="D379" s="279" t="s">
        <v>581</v>
      </c>
      <c r="E379" s="280" t="s">
        <v>761</v>
      </c>
      <c r="F379" s="268">
        <v>971</v>
      </c>
    </row>
    <row r="380" ht="15" spans="1:6">
      <c r="A380" s="121">
        <v>375</v>
      </c>
      <c r="B380" s="279"/>
      <c r="C380" s="279"/>
      <c r="D380" s="279" t="s">
        <v>232</v>
      </c>
      <c r="E380" s="280" t="s">
        <v>484</v>
      </c>
      <c r="F380" s="268">
        <v>5</v>
      </c>
    </row>
    <row r="381" ht="15" spans="1:6">
      <c r="A381" s="121">
        <v>376</v>
      </c>
      <c r="B381" s="279"/>
      <c r="C381" s="279"/>
      <c r="D381" s="279" t="s">
        <v>100</v>
      </c>
      <c r="E381" s="280" t="s">
        <v>762</v>
      </c>
      <c r="F381" s="268">
        <v>16207</v>
      </c>
    </row>
    <row r="382" ht="15" spans="1:6">
      <c r="A382" s="121">
        <v>377</v>
      </c>
      <c r="B382" s="279"/>
      <c r="C382" s="279" t="s">
        <v>96</v>
      </c>
      <c r="D382" s="279" t="s">
        <v>158</v>
      </c>
      <c r="E382" s="280" t="s">
        <v>487</v>
      </c>
      <c r="F382" s="268">
        <v>7920</v>
      </c>
    </row>
    <row r="383" ht="15" spans="1:6">
      <c r="A383" s="121">
        <v>378</v>
      </c>
      <c r="B383" s="279"/>
      <c r="C383" s="279"/>
      <c r="D383" s="279" t="s">
        <v>96</v>
      </c>
      <c r="E383" s="280" t="s">
        <v>167</v>
      </c>
      <c r="F383" s="268">
        <v>290</v>
      </c>
    </row>
    <row r="384" ht="15" spans="1:6">
      <c r="A384" s="121">
        <v>379</v>
      </c>
      <c r="B384" s="279"/>
      <c r="C384" s="279"/>
      <c r="D384" s="279" t="s">
        <v>116</v>
      </c>
      <c r="E384" s="280" t="s">
        <v>763</v>
      </c>
      <c r="F384" s="268">
        <v>7417</v>
      </c>
    </row>
    <row r="385" ht="15" spans="1:6">
      <c r="A385" s="121">
        <v>380</v>
      </c>
      <c r="B385" s="279"/>
      <c r="C385" s="279"/>
      <c r="D385" s="279" t="s">
        <v>132</v>
      </c>
      <c r="E385" s="280" t="s">
        <v>489</v>
      </c>
      <c r="F385" s="268">
        <v>213</v>
      </c>
    </row>
    <row r="386" ht="15" spans="1:6">
      <c r="A386" s="121">
        <v>381</v>
      </c>
      <c r="B386" s="279"/>
      <c r="C386" s="279" t="s">
        <v>98</v>
      </c>
      <c r="D386" s="279" t="s">
        <v>158</v>
      </c>
      <c r="E386" s="280" t="s">
        <v>491</v>
      </c>
      <c r="F386" s="268">
        <v>26659</v>
      </c>
    </row>
    <row r="387" ht="15" spans="1:6">
      <c r="A387" s="121">
        <v>382</v>
      </c>
      <c r="B387" s="279"/>
      <c r="C387" s="279"/>
      <c r="D387" s="279" t="s">
        <v>94</v>
      </c>
      <c r="E387" s="280" t="s">
        <v>166</v>
      </c>
      <c r="F387" s="268">
        <v>1179</v>
      </c>
    </row>
    <row r="388" ht="15" spans="1:6">
      <c r="A388" s="121">
        <v>383</v>
      </c>
      <c r="B388" s="279"/>
      <c r="C388" s="279"/>
      <c r="D388" s="279" t="s">
        <v>96</v>
      </c>
      <c r="E388" s="280" t="s">
        <v>167</v>
      </c>
      <c r="F388" s="268">
        <v>248</v>
      </c>
    </row>
    <row r="389" ht="15" spans="1:6">
      <c r="A389" s="121">
        <v>384</v>
      </c>
      <c r="B389" s="279"/>
      <c r="C389" s="279"/>
      <c r="D389" s="279" t="s">
        <v>129</v>
      </c>
      <c r="E389" s="280" t="s">
        <v>764</v>
      </c>
      <c r="F389" s="268">
        <v>21</v>
      </c>
    </row>
    <row r="390" ht="15" spans="1:6">
      <c r="A390" s="121">
        <v>385</v>
      </c>
      <c r="B390" s="279"/>
      <c r="C390" s="279"/>
      <c r="D390" s="279" t="s">
        <v>116</v>
      </c>
      <c r="E390" s="280" t="s">
        <v>492</v>
      </c>
      <c r="F390" s="268">
        <v>300</v>
      </c>
    </row>
    <row r="391" ht="15" spans="1:6">
      <c r="A391" s="121">
        <v>386</v>
      </c>
      <c r="B391" s="279"/>
      <c r="C391" s="279"/>
      <c r="D391" s="279" t="s">
        <v>138</v>
      </c>
      <c r="E391" s="280" t="s">
        <v>493</v>
      </c>
      <c r="F391" s="268">
        <v>8863</v>
      </c>
    </row>
    <row r="392" ht="15" spans="1:6">
      <c r="A392" s="121">
        <v>387</v>
      </c>
      <c r="B392" s="279"/>
      <c r="C392" s="279"/>
      <c r="D392" s="279" t="s">
        <v>108</v>
      </c>
      <c r="E392" s="280" t="s">
        <v>494</v>
      </c>
      <c r="F392" s="268">
        <v>1053</v>
      </c>
    </row>
    <row r="393" ht="15" spans="1:6">
      <c r="A393" s="121">
        <v>388</v>
      </c>
      <c r="B393" s="279"/>
      <c r="C393" s="279"/>
      <c r="D393" s="279" t="s">
        <v>198</v>
      </c>
      <c r="E393" s="280" t="s">
        <v>495</v>
      </c>
      <c r="F393" s="268">
        <v>9109</v>
      </c>
    </row>
    <row r="394" ht="15" spans="1:6">
      <c r="A394" s="121">
        <v>389</v>
      </c>
      <c r="B394" s="279"/>
      <c r="C394" s="279"/>
      <c r="D394" s="279" t="s">
        <v>496</v>
      </c>
      <c r="E394" s="280" t="s">
        <v>497</v>
      </c>
      <c r="F394" s="268">
        <v>357</v>
      </c>
    </row>
    <row r="395" ht="15" spans="1:6">
      <c r="A395" s="121">
        <v>390</v>
      </c>
      <c r="B395" s="279"/>
      <c r="C395" s="279"/>
      <c r="D395" s="279" t="s">
        <v>392</v>
      </c>
      <c r="E395" s="280" t="s">
        <v>498</v>
      </c>
      <c r="F395" s="268">
        <v>35</v>
      </c>
    </row>
    <row r="396" ht="15" spans="1:6">
      <c r="A396" s="121">
        <v>391</v>
      </c>
      <c r="B396" s="279"/>
      <c r="C396" s="279"/>
      <c r="D396" s="279" t="s">
        <v>581</v>
      </c>
      <c r="E396" s="280" t="s">
        <v>765</v>
      </c>
      <c r="F396" s="268">
        <v>857</v>
      </c>
    </row>
    <row r="397" ht="15" spans="1:6">
      <c r="A397" s="121">
        <v>392</v>
      </c>
      <c r="B397" s="279"/>
      <c r="C397" s="279"/>
      <c r="D397" s="279" t="s">
        <v>100</v>
      </c>
      <c r="E397" s="280" t="s">
        <v>499</v>
      </c>
      <c r="F397" s="268">
        <v>4637</v>
      </c>
    </row>
    <row r="398" s="249" customFormat="1" ht="15.75" spans="1:6">
      <c r="A398" s="121">
        <v>393</v>
      </c>
      <c r="B398" s="279"/>
      <c r="C398" s="279" t="s">
        <v>106</v>
      </c>
      <c r="D398" s="282" t="s">
        <v>158</v>
      </c>
      <c r="E398" s="280" t="s">
        <v>500</v>
      </c>
      <c r="F398" s="268">
        <v>45</v>
      </c>
    </row>
    <row r="399" ht="15" spans="1:6">
      <c r="A399" s="121">
        <v>394</v>
      </c>
      <c r="B399" s="279"/>
      <c r="C399" s="279"/>
      <c r="D399" s="279" t="s">
        <v>129</v>
      </c>
      <c r="E399" s="280" t="s">
        <v>501</v>
      </c>
      <c r="F399" s="268">
        <v>45</v>
      </c>
    </row>
    <row r="400" ht="15" spans="1:6">
      <c r="A400" s="121">
        <v>395</v>
      </c>
      <c r="B400" s="279"/>
      <c r="C400" s="279" t="s">
        <v>100</v>
      </c>
      <c r="D400" s="279" t="s">
        <v>158</v>
      </c>
      <c r="E400" s="280" t="s">
        <v>502</v>
      </c>
      <c r="F400" s="268">
        <v>345424</v>
      </c>
    </row>
    <row r="401" s="249" customFormat="1" ht="15.75" spans="1:6">
      <c r="A401" s="121">
        <v>396</v>
      </c>
      <c r="B401" s="279"/>
      <c r="C401" s="282"/>
      <c r="D401" s="279" t="s">
        <v>100</v>
      </c>
      <c r="E401" s="280" t="s">
        <v>502</v>
      </c>
      <c r="F401" s="268">
        <v>345424</v>
      </c>
    </row>
    <row r="402" s="249" customFormat="1" ht="15.75" spans="1:6">
      <c r="A402" s="121">
        <v>397</v>
      </c>
      <c r="B402" s="279" t="s">
        <v>766</v>
      </c>
      <c r="C402" s="279" t="s">
        <v>158</v>
      </c>
      <c r="D402" s="282" t="s">
        <v>158</v>
      </c>
      <c r="E402" s="280" t="s">
        <v>767</v>
      </c>
      <c r="F402" s="268">
        <v>40736</v>
      </c>
    </row>
    <row r="403" ht="15" spans="1:6">
      <c r="A403" s="121">
        <v>398</v>
      </c>
      <c r="B403" s="279"/>
      <c r="C403" s="279" t="s">
        <v>132</v>
      </c>
      <c r="D403" s="279" t="s">
        <v>158</v>
      </c>
      <c r="E403" s="280" t="s">
        <v>507</v>
      </c>
      <c r="F403" s="268">
        <v>1236</v>
      </c>
    </row>
    <row r="404" ht="15" spans="1:6">
      <c r="A404" s="121">
        <v>399</v>
      </c>
      <c r="B404" s="279"/>
      <c r="C404" s="279"/>
      <c r="D404" s="279" t="s">
        <v>94</v>
      </c>
      <c r="E404" s="280" t="s">
        <v>166</v>
      </c>
      <c r="F404" s="268">
        <v>1069</v>
      </c>
    </row>
    <row r="405" ht="15" spans="1:6">
      <c r="A405" s="121">
        <v>400</v>
      </c>
      <c r="B405" s="279"/>
      <c r="C405" s="279"/>
      <c r="D405" s="279" t="s">
        <v>96</v>
      </c>
      <c r="E405" s="280" t="s">
        <v>167</v>
      </c>
      <c r="F405" s="268">
        <v>167</v>
      </c>
    </row>
    <row r="406" ht="15" spans="1:6">
      <c r="A406" s="121">
        <v>401</v>
      </c>
      <c r="B406" s="279"/>
      <c r="C406" s="279" t="s">
        <v>106</v>
      </c>
      <c r="D406" s="279" t="s">
        <v>158</v>
      </c>
      <c r="E406" s="280" t="s">
        <v>508</v>
      </c>
      <c r="F406" s="268">
        <v>8000</v>
      </c>
    </row>
    <row r="407" s="249" customFormat="1" ht="15.75" spans="1:6">
      <c r="A407" s="121">
        <v>402</v>
      </c>
      <c r="B407" s="279"/>
      <c r="C407" s="279"/>
      <c r="D407" s="279" t="s">
        <v>116</v>
      </c>
      <c r="E407" s="280" t="s">
        <v>509</v>
      </c>
      <c r="F407" s="268">
        <v>8000</v>
      </c>
    </row>
    <row r="408" ht="15" spans="1:6">
      <c r="A408" s="121">
        <v>403</v>
      </c>
      <c r="B408" s="279"/>
      <c r="C408" s="279" t="s">
        <v>100</v>
      </c>
      <c r="D408" s="279" t="s">
        <v>158</v>
      </c>
      <c r="E408" s="280" t="s">
        <v>768</v>
      </c>
      <c r="F408" s="268">
        <v>31500</v>
      </c>
    </row>
    <row r="409" ht="15" spans="1:6">
      <c r="A409" s="121">
        <v>404</v>
      </c>
      <c r="B409" s="279"/>
      <c r="C409" s="279"/>
      <c r="D409" s="279" t="s">
        <v>100</v>
      </c>
      <c r="E409" s="280" t="s">
        <v>768</v>
      </c>
      <c r="F409" s="268">
        <v>31500</v>
      </c>
    </row>
    <row r="410" ht="15" spans="1:6">
      <c r="A410" s="121">
        <v>405</v>
      </c>
      <c r="B410" s="279" t="s">
        <v>769</v>
      </c>
      <c r="C410" s="279" t="s">
        <v>158</v>
      </c>
      <c r="D410" s="279" t="s">
        <v>158</v>
      </c>
      <c r="E410" s="280" t="s">
        <v>511</v>
      </c>
      <c r="F410" s="268">
        <v>30467</v>
      </c>
    </row>
    <row r="411" ht="15" spans="1:6">
      <c r="A411" s="121">
        <v>406</v>
      </c>
      <c r="B411" s="279"/>
      <c r="C411" s="279" t="s">
        <v>96</v>
      </c>
      <c r="D411" s="279" t="s">
        <v>158</v>
      </c>
      <c r="E411" s="280" t="s">
        <v>512</v>
      </c>
      <c r="F411" s="268">
        <v>467</v>
      </c>
    </row>
    <row r="412" ht="15" spans="1:6">
      <c r="A412" s="121">
        <v>407</v>
      </c>
      <c r="B412" s="279"/>
      <c r="C412" s="279"/>
      <c r="D412" s="279" t="s">
        <v>100</v>
      </c>
      <c r="E412" s="280" t="s">
        <v>513</v>
      </c>
      <c r="F412" s="268">
        <v>467</v>
      </c>
    </row>
    <row r="413" ht="15" spans="1:6">
      <c r="A413" s="121">
        <v>408</v>
      </c>
      <c r="B413" s="279"/>
      <c r="C413" s="279" t="s">
        <v>100</v>
      </c>
      <c r="D413" s="279" t="s">
        <v>158</v>
      </c>
      <c r="E413" s="280" t="s">
        <v>514</v>
      </c>
      <c r="F413" s="268">
        <v>30000</v>
      </c>
    </row>
    <row r="414" ht="16.5" customHeight="1" spans="1:6">
      <c r="A414" s="121">
        <v>409</v>
      </c>
      <c r="B414" s="279"/>
      <c r="C414" s="279"/>
      <c r="D414" s="279" t="s">
        <v>100</v>
      </c>
      <c r="E414" s="280" t="s">
        <v>514</v>
      </c>
      <c r="F414" s="268">
        <v>30000</v>
      </c>
    </row>
    <row r="415" s="249" customFormat="1" ht="15.75" spans="1:6">
      <c r="A415" s="121">
        <v>410</v>
      </c>
      <c r="B415" s="279" t="s">
        <v>770</v>
      </c>
      <c r="C415" s="279" t="s">
        <v>158</v>
      </c>
      <c r="D415" s="279" t="s">
        <v>158</v>
      </c>
      <c r="E415" s="280" t="s">
        <v>515</v>
      </c>
      <c r="F415" s="268">
        <v>39935</v>
      </c>
    </row>
    <row r="416" ht="15" spans="1:6">
      <c r="A416" s="121">
        <v>411</v>
      </c>
      <c r="B416" s="279"/>
      <c r="C416" s="279" t="s">
        <v>94</v>
      </c>
      <c r="D416" s="279" t="s">
        <v>158</v>
      </c>
      <c r="E416" s="280" t="s">
        <v>516</v>
      </c>
      <c r="F416" s="268">
        <v>1635</v>
      </c>
    </row>
    <row r="417" s="249" customFormat="1" ht="15.75" spans="1:6">
      <c r="A417" s="121">
        <v>412</v>
      </c>
      <c r="B417" s="279"/>
      <c r="C417" s="279"/>
      <c r="D417" s="279" t="s">
        <v>96</v>
      </c>
      <c r="E417" s="280" t="s">
        <v>167</v>
      </c>
      <c r="F417" s="268">
        <v>1432</v>
      </c>
    </row>
    <row r="418" s="249" customFormat="1" ht="15.75" spans="1:6">
      <c r="A418" s="121">
        <v>413</v>
      </c>
      <c r="B418" s="279"/>
      <c r="C418" s="279"/>
      <c r="D418" s="279" t="s">
        <v>179</v>
      </c>
      <c r="E418" s="280" t="s">
        <v>180</v>
      </c>
      <c r="F418" s="268">
        <v>203</v>
      </c>
    </row>
    <row r="419" ht="15" spans="1:6">
      <c r="A419" s="121">
        <v>414</v>
      </c>
      <c r="B419" s="279"/>
      <c r="C419" s="279" t="s">
        <v>98</v>
      </c>
      <c r="D419" s="279" t="s">
        <v>158</v>
      </c>
      <c r="E419" s="280" t="s">
        <v>517</v>
      </c>
      <c r="F419" s="268">
        <v>38300</v>
      </c>
    </row>
    <row r="420" ht="15" spans="1:6">
      <c r="A420" s="121">
        <v>415</v>
      </c>
      <c r="B420" s="279"/>
      <c r="C420" s="279"/>
      <c r="D420" s="279" t="s">
        <v>100</v>
      </c>
      <c r="E420" s="280" t="s">
        <v>518</v>
      </c>
      <c r="F420" s="268">
        <v>38300</v>
      </c>
    </row>
    <row r="421" s="249" customFormat="1" ht="15.75" spans="1:6">
      <c r="A421" s="121">
        <v>416</v>
      </c>
      <c r="B421" s="279" t="s">
        <v>771</v>
      </c>
      <c r="C421" s="279" t="s">
        <v>158</v>
      </c>
      <c r="D421" s="282" t="s">
        <v>158</v>
      </c>
      <c r="E421" s="280" t="s">
        <v>521</v>
      </c>
      <c r="F421" s="268">
        <v>313</v>
      </c>
    </row>
    <row r="422" s="249" customFormat="1" ht="15.75" spans="1:6">
      <c r="A422" s="121">
        <v>417</v>
      </c>
      <c r="B422" s="279"/>
      <c r="C422" s="279" t="s">
        <v>116</v>
      </c>
      <c r="D422" s="282" t="s">
        <v>158</v>
      </c>
      <c r="E422" s="280" t="s">
        <v>522</v>
      </c>
      <c r="F422" s="268">
        <v>313</v>
      </c>
    </row>
    <row r="423" s="249" customFormat="1" ht="15.75" spans="1:6">
      <c r="A423" s="121">
        <v>418</v>
      </c>
      <c r="B423" s="279"/>
      <c r="C423" s="279"/>
      <c r="D423" s="282" t="s">
        <v>100</v>
      </c>
      <c r="E423" s="280" t="s">
        <v>523</v>
      </c>
      <c r="F423" s="268">
        <v>313</v>
      </c>
    </row>
    <row r="424" s="250" customFormat="1" ht="15.75" spans="1:6">
      <c r="A424" s="121">
        <v>419</v>
      </c>
      <c r="B424" s="279" t="s">
        <v>772</v>
      </c>
      <c r="C424" s="279" t="s">
        <v>158</v>
      </c>
      <c r="D424" s="282" t="s">
        <v>158</v>
      </c>
      <c r="E424" s="280" t="s">
        <v>773</v>
      </c>
      <c r="F424" s="268">
        <v>27695</v>
      </c>
    </row>
    <row r="425" s="250" customFormat="1" ht="15.75" spans="1:6">
      <c r="A425" s="121">
        <v>420</v>
      </c>
      <c r="B425" s="279"/>
      <c r="C425" s="279" t="s">
        <v>94</v>
      </c>
      <c r="D425" s="282" t="s">
        <v>158</v>
      </c>
      <c r="E425" s="280" t="s">
        <v>774</v>
      </c>
      <c r="F425" s="268">
        <v>27695</v>
      </c>
    </row>
    <row r="426" s="250" customFormat="1" ht="15.75" spans="1:6">
      <c r="A426" s="121">
        <v>421</v>
      </c>
      <c r="B426" s="279"/>
      <c r="C426" s="279"/>
      <c r="D426" s="282" t="s">
        <v>106</v>
      </c>
      <c r="E426" s="280" t="s">
        <v>775</v>
      </c>
      <c r="F426" s="268">
        <v>9695</v>
      </c>
    </row>
    <row r="427" s="250" customFormat="1" ht="15.75" spans="1:6">
      <c r="A427" s="121">
        <v>422</v>
      </c>
      <c r="B427" s="279"/>
      <c r="C427" s="279"/>
      <c r="D427" s="282" t="s">
        <v>108</v>
      </c>
      <c r="E427" s="280" t="s">
        <v>776</v>
      </c>
      <c r="F427" s="268">
        <v>18000</v>
      </c>
    </row>
    <row r="428" ht="15" spans="1:6">
      <c r="A428" s="121">
        <v>423</v>
      </c>
      <c r="B428" s="279" t="s">
        <v>777</v>
      </c>
      <c r="C428" s="279" t="s">
        <v>158</v>
      </c>
      <c r="D428" s="279" t="s">
        <v>158</v>
      </c>
      <c r="E428" s="280" t="s">
        <v>524</v>
      </c>
      <c r="F428" s="268">
        <v>8170</v>
      </c>
    </row>
    <row r="429" ht="15" spans="1:6">
      <c r="A429" s="121">
        <v>424</v>
      </c>
      <c r="B429" s="279"/>
      <c r="C429" s="279" t="s">
        <v>94</v>
      </c>
      <c r="D429" s="279" t="s">
        <v>158</v>
      </c>
      <c r="E429" s="280" t="s">
        <v>778</v>
      </c>
      <c r="F429" s="268">
        <v>8170</v>
      </c>
    </row>
    <row r="430" ht="15" spans="1:6">
      <c r="A430" s="121">
        <v>425</v>
      </c>
      <c r="B430" s="279"/>
      <c r="C430" s="279"/>
      <c r="D430" s="279" t="s">
        <v>244</v>
      </c>
      <c r="E430" s="280" t="s">
        <v>526</v>
      </c>
      <c r="F430" s="268">
        <v>8170</v>
      </c>
    </row>
    <row r="431" s="249" customFormat="1" ht="15.75" spans="1:6">
      <c r="A431" s="121">
        <v>426</v>
      </c>
      <c r="B431" s="279" t="s">
        <v>779</v>
      </c>
      <c r="C431" s="279" t="s">
        <v>158</v>
      </c>
      <c r="D431" s="279" t="s">
        <v>158</v>
      </c>
      <c r="E431" s="280" t="s">
        <v>527</v>
      </c>
      <c r="F431" s="268">
        <v>19788</v>
      </c>
    </row>
    <row r="432" ht="15" spans="1:6">
      <c r="A432" s="121">
        <v>427</v>
      </c>
      <c r="B432" s="279"/>
      <c r="C432" s="279" t="s">
        <v>94</v>
      </c>
      <c r="D432" s="279" t="s">
        <v>158</v>
      </c>
      <c r="E432" s="280" t="s">
        <v>528</v>
      </c>
      <c r="F432" s="268">
        <v>7427</v>
      </c>
    </row>
    <row r="433" s="251" customFormat="1" ht="15.75" spans="1:6">
      <c r="A433" s="121">
        <v>428</v>
      </c>
      <c r="B433" s="282"/>
      <c r="C433" s="282"/>
      <c r="D433" s="282" t="s">
        <v>94</v>
      </c>
      <c r="E433" s="280" t="s">
        <v>166</v>
      </c>
      <c r="F433" s="268">
        <v>2094</v>
      </c>
    </row>
    <row r="434" ht="15" spans="1:6">
      <c r="A434" s="121">
        <v>429</v>
      </c>
      <c r="B434" s="279"/>
      <c r="C434" s="279"/>
      <c r="D434" s="282" t="s">
        <v>96</v>
      </c>
      <c r="E434" s="280" t="s">
        <v>167</v>
      </c>
      <c r="F434" s="268">
        <v>2797</v>
      </c>
    </row>
    <row r="435" ht="15.75" customHeight="1" spans="1:6">
      <c r="A435" s="121">
        <v>430</v>
      </c>
      <c r="B435" s="279"/>
      <c r="C435" s="279"/>
      <c r="D435" s="279" t="s">
        <v>98</v>
      </c>
      <c r="E435" s="280" t="s">
        <v>177</v>
      </c>
      <c r="F435" s="268">
        <v>41</v>
      </c>
    </row>
    <row r="436" s="249" customFormat="1" ht="15.75" spans="1:6">
      <c r="A436" s="121">
        <v>431</v>
      </c>
      <c r="B436" s="279"/>
      <c r="C436" s="279"/>
      <c r="D436" s="282" t="s">
        <v>138</v>
      </c>
      <c r="E436" s="280" t="s">
        <v>529</v>
      </c>
      <c r="F436" s="268">
        <v>1696</v>
      </c>
    </row>
    <row r="437" ht="15" spans="1:6">
      <c r="A437" s="121">
        <v>432</v>
      </c>
      <c r="B437" s="279"/>
      <c r="C437" s="279"/>
      <c r="D437" s="279" t="s">
        <v>106</v>
      </c>
      <c r="E437" s="280" t="s">
        <v>530</v>
      </c>
      <c r="F437" s="268">
        <v>60</v>
      </c>
    </row>
    <row r="438" ht="15" spans="1:6">
      <c r="A438" s="121">
        <v>433</v>
      </c>
      <c r="B438" s="279"/>
      <c r="C438" s="279"/>
      <c r="D438" s="279" t="s">
        <v>108</v>
      </c>
      <c r="E438" s="280" t="s">
        <v>531</v>
      </c>
      <c r="F438" s="268">
        <v>404</v>
      </c>
    </row>
    <row r="439" ht="15" spans="1:6">
      <c r="A439" s="121">
        <v>434</v>
      </c>
      <c r="B439" s="279"/>
      <c r="C439" s="279"/>
      <c r="D439" s="279" t="s">
        <v>179</v>
      </c>
      <c r="E439" s="283" t="s">
        <v>180</v>
      </c>
      <c r="F439" s="268">
        <v>105</v>
      </c>
    </row>
    <row r="440" ht="15" spans="1:6">
      <c r="A440" s="121">
        <v>435</v>
      </c>
      <c r="B440" s="279"/>
      <c r="C440" s="279"/>
      <c r="D440" s="279" t="s">
        <v>100</v>
      </c>
      <c r="E440" s="283" t="s">
        <v>532</v>
      </c>
      <c r="F440" s="268">
        <v>230</v>
      </c>
    </row>
    <row r="441" ht="15" spans="1:6">
      <c r="A441" s="121">
        <v>436</v>
      </c>
      <c r="B441" s="279"/>
      <c r="C441" s="279" t="s">
        <v>96</v>
      </c>
      <c r="D441" s="279" t="s">
        <v>158</v>
      </c>
      <c r="E441" s="283" t="s">
        <v>533</v>
      </c>
      <c r="F441" s="268">
        <v>12016</v>
      </c>
    </row>
    <row r="442" ht="15" spans="1:6">
      <c r="A442" s="121">
        <v>437</v>
      </c>
      <c r="B442" s="279"/>
      <c r="C442" s="279"/>
      <c r="D442" s="279" t="s">
        <v>129</v>
      </c>
      <c r="E442" s="283" t="s">
        <v>534</v>
      </c>
      <c r="F442" s="268">
        <v>12016</v>
      </c>
    </row>
    <row r="443" ht="15" spans="1:6">
      <c r="A443" s="121">
        <v>438</v>
      </c>
      <c r="B443" s="279"/>
      <c r="C443" s="279" t="s">
        <v>116</v>
      </c>
      <c r="D443" s="279" t="s">
        <v>158</v>
      </c>
      <c r="E443" s="283" t="s">
        <v>535</v>
      </c>
      <c r="F443" s="268">
        <v>345</v>
      </c>
    </row>
    <row r="444" ht="15" spans="1:6">
      <c r="A444" s="121">
        <v>439</v>
      </c>
      <c r="B444" s="279"/>
      <c r="C444" s="279"/>
      <c r="D444" s="279" t="s">
        <v>94</v>
      </c>
      <c r="E444" s="283" t="s">
        <v>166</v>
      </c>
      <c r="F444" s="268">
        <v>280</v>
      </c>
    </row>
    <row r="445" ht="15" spans="1:6">
      <c r="A445" s="121">
        <v>440</v>
      </c>
      <c r="B445" s="279"/>
      <c r="C445" s="279"/>
      <c r="D445" s="279" t="s">
        <v>100</v>
      </c>
      <c r="E445" s="283" t="s">
        <v>536</v>
      </c>
      <c r="F445" s="268">
        <v>65</v>
      </c>
    </row>
    <row r="446" ht="15" spans="1:6">
      <c r="A446" s="121">
        <v>441</v>
      </c>
      <c r="B446" s="279" t="s">
        <v>687</v>
      </c>
      <c r="C446" s="279" t="s">
        <v>158</v>
      </c>
      <c r="D446" s="279" t="s">
        <v>158</v>
      </c>
      <c r="E446" s="283" t="s">
        <v>156</v>
      </c>
      <c r="F446" s="268">
        <v>166530</v>
      </c>
    </row>
    <row r="447" ht="15" spans="1:6">
      <c r="A447" s="121">
        <v>442</v>
      </c>
      <c r="B447" s="279"/>
      <c r="C447" s="279" t="s">
        <v>100</v>
      </c>
      <c r="D447" s="279" t="s">
        <v>158</v>
      </c>
      <c r="E447" s="283" t="s">
        <v>156</v>
      </c>
      <c r="F447" s="268">
        <v>166530</v>
      </c>
    </row>
    <row r="448" ht="15" spans="1:6">
      <c r="A448" s="121">
        <v>443</v>
      </c>
      <c r="B448" s="279"/>
      <c r="C448" s="279"/>
      <c r="D448" s="279" t="s">
        <v>100</v>
      </c>
      <c r="E448" s="283" t="s">
        <v>156</v>
      </c>
      <c r="F448" s="268">
        <v>166530</v>
      </c>
    </row>
    <row r="449" ht="15.75" spans="5:6">
      <c r="E449" s="284"/>
      <c r="F449" s="285"/>
    </row>
    <row r="450" ht="15.75" spans="5:6">
      <c r="E450" s="284"/>
      <c r="F450" s="285"/>
    </row>
    <row r="451" ht="15.75" spans="5:6">
      <c r="E451" s="284"/>
      <c r="F451" s="285"/>
    </row>
    <row r="452" ht="15.75" spans="5:6">
      <c r="E452" s="284"/>
      <c r="F452" s="285"/>
    </row>
    <row r="453" ht="15.75" spans="5:6">
      <c r="E453" s="284"/>
      <c r="F453" s="285"/>
    </row>
    <row r="454" ht="15.75" spans="5:6">
      <c r="E454" s="284"/>
      <c r="F454" s="285"/>
    </row>
    <row r="455" ht="15.75" spans="5:6">
      <c r="E455" s="284"/>
      <c r="F455" s="285"/>
    </row>
    <row r="456" ht="15.75" spans="5:6">
      <c r="E456" s="284"/>
      <c r="F456" s="285"/>
    </row>
    <row r="457" ht="15.75" spans="5:6">
      <c r="E457" s="284"/>
      <c r="F457" s="285"/>
    </row>
    <row r="458" ht="15.75" spans="5:6">
      <c r="E458" s="284"/>
      <c r="F458" s="285"/>
    </row>
  </sheetData>
  <autoFilter ref="A4:H448"/>
  <mergeCells count="6">
    <mergeCell ref="A1:F1"/>
    <mergeCell ref="B3:D3"/>
    <mergeCell ref="A5:E5"/>
    <mergeCell ref="A3:A4"/>
    <mergeCell ref="E3:E4"/>
    <mergeCell ref="F3:F4"/>
  </mergeCells>
  <printOptions horizontalCentered="1"/>
  <pageMargins left="0.904166666666667" right="0.904166666666667" top="0.94375" bottom="0.94375" header="0.313888888888889" footer="0.590277777777778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0"/>
  <sheetViews>
    <sheetView showZeros="0" workbookViewId="0">
      <pane ySplit="5" topLeftCell="A18" activePane="bottomLeft" state="frozen"/>
      <selection/>
      <selection pane="bottomLeft" activeCell="E35" sqref="E35"/>
    </sheetView>
  </sheetViews>
  <sheetFormatPr defaultColWidth="31.25" defaultRowHeight="15.75" outlineLevelCol="7"/>
  <cols>
    <col min="1" max="1" width="31.25" style="336" customWidth="1"/>
    <col min="2" max="2" width="10.875" style="336" customWidth="1"/>
    <col min="3" max="3" width="12.875" style="336" customWidth="1"/>
    <col min="4" max="4" width="12.5" style="336" customWidth="1"/>
    <col min="5" max="5" width="12.25" style="336" customWidth="1"/>
    <col min="6" max="6" width="10" style="336" customWidth="1"/>
    <col min="7" max="7" width="10.875" style="336" customWidth="1"/>
    <col min="8" max="25" width="9" style="336" customWidth="1"/>
    <col min="26" max="217" width="31.25" style="336" customWidth="1"/>
    <col min="218" max="239" width="9" style="336" customWidth="1"/>
    <col min="240" max="240" width="31.125" style="336" customWidth="1"/>
    <col min="241" max="241" width="13.625" style="336" customWidth="1"/>
    <col min="242" max="242" width="12.75" style="336" customWidth="1"/>
    <col min="243" max="243" width="10.625" style="336" customWidth="1"/>
    <col min="244" max="244" width="12.375" style="336" customWidth="1"/>
    <col min="245" max="245" width="0.75" style="336" customWidth="1"/>
    <col min="246" max="256" width="31.25" style="336"/>
    <col min="257" max="16384" width="31.25" style="61"/>
  </cols>
  <sheetData>
    <row r="1" s="333" customFormat="1" ht="35.25" customHeight="1" spans="1:8">
      <c r="A1" s="467" t="s">
        <v>81</v>
      </c>
      <c r="B1" s="467"/>
      <c r="C1" s="467"/>
      <c r="D1" s="467"/>
      <c r="E1" s="467"/>
      <c r="F1" s="467"/>
      <c r="G1" s="467"/>
      <c r="H1" s="454"/>
    </row>
    <row r="2" ht="12.75" customHeight="1" spans="6:7">
      <c r="F2" s="534" t="s">
        <v>82</v>
      </c>
      <c r="G2" s="534"/>
    </row>
    <row r="3" s="500" customFormat="1" ht="24" customHeight="1" spans="1:7">
      <c r="A3" s="535" t="s">
        <v>83</v>
      </c>
      <c r="B3" s="536"/>
      <c r="C3" s="536"/>
      <c r="D3" s="536"/>
      <c r="E3" s="536"/>
      <c r="F3" s="536"/>
      <c r="G3" s="537"/>
    </row>
    <row r="4" ht="17.25" customHeight="1" spans="1:7">
      <c r="A4" s="507" t="s">
        <v>4</v>
      </c>
      <c r="B4" s="342" t="s">
        <v>77</v>
      </c>
      <c r="C4" s="342" t="s">
        <v>78</v>
      </c>
      <c r="D4" s="342" t="s">
        <v>79</v>
      </c>
      <c r="E4" s="538" t="s">
        <v>8</v>
      </c>
      <c r="F4" s="538" t="s">
        <v>11</v>
      </c>
      <c r="G4" s="342" t="s">
        <v>80</v>
      </c>
    </row>
    <row r="5" ht="17.25" customHeight="1" spans="1:7">
      <c r="A5" s="459"/>
      <c r="B5" s="345"/>
      <c r="C5" s="345"/>
      <c r="D5" s="345" t="s">
        <v>12</v>
      </c>
      <c r="E5" s="345"/>
      <c r="F5" s="539"/>
      <c r="G5" s="345" t="s">
        <v>12</v>
      </c>
    </row>
    <row r="6" s="334" customFormat="1" ht="20.25" customHeight="1" spans="1:7">
      <c r="A6" s="540">
        <v>7</v>
      </c>
      <c r="B6" s="540">
        <v>8</v>
      </c>
      <c r="C6" s="540">
        <v>9</v>
      </c>
      <c r="D6" s="540">
        <v>10</v>
      </c>
      <c r="E6" s="540" t="s">
        <v>15</v>
      </c>
      <c r="F6" s="540">
        <v>12</v>
      </c>
      <c r="G6" s="540">
        <v>13</v>
      </c>
    </row>
    <row r="7" ht="27.75" customHeight="1" spans="1:7">
      <c r="A7" s="541" t="s">
        <v>17</v>
      </c>
      <c r="B7" s="348">
        <v>216142</v>
      </c>
      <c r="C7" s="348">
        <v>214980</v>
      </c>
      <c r="D7" s="348">
        <v>217709</v>
      </c>
      <c r="E7" s="542">
        <f t="shared" ref="E7:E24" si="0">D7/C7*100</f>
        <v>101.269420411201</v>
      </c>
      <c r="F7" s="543">
        <f t="shared" ref="F7:F24" si="1">D7/5033913*100</f>
        <v>4.32484629750256</v>
      </c>
      <c r="G7" s="544">
        <v>219506.466127999</v>
      </c>
    </row>
    <row r="8" ht="27.75" customHeight="1" spans="1:7">
      <c r="A8" s="541" t="s">
        <v>19</v>
      </c>
      <c r="B8" s="348">
        <v>11002</v>
      </c>
      <c r="C8" s="348">
        <v>11002</v>
      </c>
      <c r="D8" s="348">
        <v>11353</v>
      </c>
      <c r="E8" s="542">
        <f t="shared" si="0"/>
        <v>103.190329031085</v>
      </c>
      <c r="F8" s="543">
        <f t="shared" si="1"/>
        <v>0.225530318064694</v>
      </c>
      <c r="G8" s="544">
        <v>12530</v>
      </c>
    </row>
    <row r="9" ht="27.75" customHeight="1" spans="1:7">
      <c r="A9" s="541" t="s">
        <v>21</v>
      </c>
      <c r="B9" s="348">
        <v>518303</v>
      </c>
      <c r="C9" s="348">
        <v>407295</v>
      </c>
      <c r="D9" s="348">
        <v>412387</v>
      </c>
      <c r="E9" s="542">
        <f t="shared" si="0"/>
        <v>101.250199486858</v>
      </c>
      <c r="F9" s="543">
        <f t="shared" si="1"/>
        <v>8.19217574876642</v>
      </c>
      <c r="G9" s="544">
        <v>601870</v>
      </c>
    </row>
    <row r="10" ht="27.75" customHeight="1" spans="1:7">
      <c r="A10" s="541" t="s">
        <v>23</v>
      </c>
      <c r="B10" s="348">
        <v>1030436</v>
      </c>
      <c r="C10" s="348">
        <v>970328</v>
      </c>
      <c r="D10" s="348">
        <v>984073</v>
      </c>
      <c r="E10" s="542">
        <f t="shared" si="0"/>
        <v>101.416531317245</v>
      </c>
      <c r="F10" s="543">
        <f t="shared" si="1"/>
        <v>19.5488678489279</v>
      </c>
      <c r="G10" s="544">
        <v>1100466.56788898</v>
      </c>
    </row>
    <row r="11" ht="27.75" customHeight="1" spans="1:7">
      <c r="A11" s="541" t="s">
        <v>25</v>
      </c>
      <c r="B11" s="348">
        <v>110290</v>
      </c>
      <c r="C11" s="348">
        <v>100284</v>
      </c>
      <c r="D11" s="348">
        <v>101676</v>
      </c>
      <c r="E11" s="542">
        <f t="shared" si="0"/>
        <v>101.38805791552</v>
      </c>
      <c r="F11" s="543">
        <f t="shared" si="1"/>
        <v>2.01982036638297</v>
      </c>
      <c r="G11" s="544">
        <v>129120</v>
      </c>
    </row>
    <row r="12" ht="27.75" customHeight="1" spans="1:7">
      <c r="A12" s="541" t="s">
        <v>27</v>
      </c>
      <c r="B12" s="348">
        <v>127614</v>
      </c>
      <c r="C12" s="348">
        <v>83548</v>
      </c>
      <c r="D12" s="348">
        <v>84034</v>
      </c>
      <c r="E12" s="542">
        <f t="shared" si="0"/>
        <v>100.581701536841</v>
      </c>
      <c r="F12" s="543">
        <f t="shared" si="1"/>
        <v>1.66935741638761</v>
      </c>
      <c r="G12" s="544">
        <v>154540</v>
      </c>
    </row>
    <row r="13" ht="27.75" customHeight="1" spans="1:7">
      <c r="A13" s="541" t="s">
        <v>29</v>
      </c>
      <c r="B13" s="348">
        <v>1847000</v>
      </c>
      <c r="C13" s="348">
        <v>1671341</v>
      </c>
      <c r="D13" s="348">
        <v>1708046</v>
      </c>
      <c r="E13" s="542">
        <f t="shared" si="0"/>
        <v>102.196140703782</v>
      </c>
      <c r="F13" s="543">
        <f t="shared" si="1"/>
        <v>33.9307810842182</v>
      </c>
      <c r="G13" s="544">
        <v>2201569</v>
      </c>
    </row>
    <row r="14" ht="27.75" customHeight="1" spans="1:7">
      <c r="A14" s="541" t="s">
        <v>31</v>
      </c>
      <c r="B14" s="348">
        <v>465430</v>
      </c>
      <c r="C14" s="348">
        <v>434475</v>
      </c>
      <c r="D14" s="348">
        <v>443071</v>
      </c>
      <c r="E14" s="542">
        <f t="shared" si="0"/>
        <v>101.97847977444</v>
      </c>
      <c r="F14" s="543">
        <f t="shared" si="1"/>
        <v>8.80172144413302</v>
      </c>
      <c r="G14" s="544">
        <v>554800</v>
      </c>
    </row>
    <row r="15" ht="27.75" customHeight="1" spans="1:7">
      <c r="A15" s="541" t="s">
        <v>33</v>
      </c>
      <c r="B15" s="348">
        <v>168833</v>
      </c>
      <c r="C15" s="348">
        <v>138300</v>
      </c>
      <c r="D15" s="348">
        <v>140681</v>
      </c>
      <c r="E15" s="542">
        <f t="shared" si="0"/>
        <v>101.72161966739</v>
      </c>
      <c r="F15" s="543">
        <f t="shared" si="1"/>
        <v>2.79466490580985</v>
      </c>
      <c r="G15" s="544">
        <v>200510</v>
      </c>
    </row>
    <row r="16" ht="27.75" customHeight="1" spans="1:7">
      <c r="A16" s="541" t="s">
        <v>35</v>
      </c>
      <c r="B16" s="348">
        <v>449230</v>
      </c>
      <c r="C16" s="348">
        <v>400558</v>
      </c>
      <c r="D16" s="348">
        <v>404543</v>
      </c>
      <c r="E16" s="542">
        <f t="shared" si="0"/>
        <v>100.994862167277</v>
      </c>
      <c r="F16" s="543">
        <f t="shared" si="1"/>
        <v>8.03635263462042</v>
      </c>
      <c r="G16" s="544">
        <v>727162</v>
      </c>
    </row>
    <row r="17" ht="27.75" customHeight="1" spans="1:7">
      <c r="A17" s="541" t="s">
        <v>37</v>
      </c>
      <c r="B17" s="348">
        <v>405285</v>
      </c>
      <c r="C17" s="348">
        <v>374060</v>
      </c>
      <c r="D17" s="348">
        <v>390286</v>
      </c>
      <c r="E17" s="542">
        <f t="shared" si="0"/>
        <v>104.337806768968</v>
      </c>
      <c r="F17" s="543">
        <f t="shared" si="1"/>
        <v>7.75313359607129</v>
      </c>
      <c r="G17" s="544">
        <v>502149</v>
      </c>
    </row>
    <row r="18" ht="27.75" customHeight="1" spans="1:7">
      <c r="A18" s="541" t="s">
        <v>39</v>
      </c>
      <c r="B18" s="348">
        <v>44706</v>
      </c>
      <c r="C18" s="348">
        <v>39997</v>
      </c>
      <c r="D18" s="348">
        <v>40468</v>
      </c>
      <c r="E18" s="542">
        <f t="shared" si="0"/>
        <v>101.177588319124</v>
      </c>
      <c r="F18" s="543">
        <f t="shared" si="1"/>
        <v>0.803907417549727</v>
      </c>
      <c r="G18" s="544">
        <v>54685</v>
      </c>
    </row>
    <row r="19" ht="27.75" customHeight="1" spans="1:7">
      <c r="A19" s="541" t="s">
        <v>41</v>
      </c>
      <c r="B19" s="348">
        <v>32047</v>
      </c>
      <c r="C19" s="348">
        <v>28399</v>
      </c>
      <c r="D19" s="348">
        <v>28904</v>
      </c>
      <c r="E19" s="542">
        <f t="shared" si="0"/>
        <v>101.778231627874</v>
      </c>
      <c r="F19" s="543">
        <f t="shared" si="1"/>
        <v>0.574185529229448</v>
      </c>
      <c r="G19" s="544">
        <v>39883</v>
      </c>
    </row>
    <row r="20" ht="27.75" customHeight="1" spans="1:7">
      <c r="A20" s="541" t="s">
        <v>43</v>
      </c>
      <c r="B20" s="348">
        <v>41267</v>
      </c>
      <c r="C20" s="348">
        <v>37018</v>
      </c>
      <c r="D20" s="348">
        <v>37248</v>
      </c>
      <c r="E20" s="542">
        <f t="shared" si="0"/>
        <v>100.62131935815</v>
      </c>
      <c r="F20" s="543">
        <f t="shared" si="1"/>
        <v>0.739941274312846</v>
      </c>
      <c r="G20" s="544">
        <v>51540</v>
      </c>
    </row>
    <row r="21" ht="29.25" customHeight="1" spans="1:7">
      <c r="A21" s="541" t="s">
        <v>45</v>
      </c>
      <c r="B21" s="348">
        <v>325</v>
      </c>
      <c r="C21" s="348">
        <v>325</v>
      </c>
      <c r="D21" s="348">
        <v>325</v>
      </c>
      <c r="E21" s="542">
        <f t="shared" si="0"/>
        <v>100</v>
      </c>
      <c r="F21" s="543">
        <f t="shared" si="1"/>
        <v>0.00645621010931258</v>
      </c>
      <c r="G21" s="544">
        <v>294</v>
      </c>
    </row>
    <row r="22" ht="29.25" customHeight="1" spans="1:7">
      <c r="A22" s="541" t="s">
        <v>47</v>
      </c>
      <c r="B22" s="348">
        <v>7781</v>
      </c>
      <c r="C22" s="348">
        <v>7781</v>
      </c>
      <c r="D22" s="348">
        <v>7781</v>
      </c>
      <c r="E22" s="542">
        <f t="shared" si="0"/>
        <v>100</v>
      </c>
      <c r="F22" s="543">
        <f t="shared" si="1"/>
        <v>0.15457160264788</v>
      </c>
      <c r="G22" s="544">
        <v>7781</v>
      </c>
    </row>
    <row r="23" ht="27.75" customHeight="1" spans="1:7">
      <c r="A23" s="541" t="s">
        <v>49</v>
      </c>
      <c r="B23" s="348">
        <v>18769</v>
      </c>
      <c r="C23" s="348">
        <v>18769</v>
      </c>
      <c r="D23" s="348">
        <v>19938</v>
      </c>
      <c r="E23" s="542">
        <f t="shared" si="0"/>
        <v>106.228355266663</v>
      </c>
      <c r="F23" s="543">
        <f t="shared" si="1"/>
        <v>0.39607359125992</v>
      </c>
      <c r="G23" s="544">
        <v>20922.195364</v>
      </c>
    </row>
    <row r="24" ht="27.75" customHeight="1" spans="1:7">
      <c r="A24" s="541" t="s">
        <v>51</v>
      </c>
      <c r="B24" s="348">
        <v>112540</v>
      </c>
      <c r="C24" s="348">
        <v>112540</v>
      </c>
      <c r="D24" s="348">
        <v>1390</v>
      </c>
      <c r="E24" s="542">
        <f t="shared" si="0"/>
        <v>1.23511640305669</v>
      </c>
      <c r="F24" s="543">
        <f t="shared" si="1"/>
        <v>0.027612714005983</v>
      </c>
      <c r="G24" s="544">
        <v>748.190793</v>
      </c>
    </row>
    <row r="25" ht="27.75" customHeight="1" spans="1:7">
      <c r="A25" s="545"/>
      <c r="B25" s="546"/>
      <c r="C25" s="546"/>
      <c r="D25" s="546"/>
      <c r="E25" s="547"/>
      <c r="F25" s="548"/>
      <c r="G25" s="549"/>
    </row>
    <row r="26" ht="27.75" customHeight="1" spans="1:7">
      <c r="A26" s="146"/>
      <c r="B26" s="392"/>
      <c r="C26" s="392"/>
      <c r="D26" s="146"/>
      <c r="E26" s="146"/>
      <c r="F26" s="543">
        <v>0</v>
      </c>
      <c r="G26" s="354"/>
    </row>
    <row r="27" ht="27.75" customHeight="1" spans="1:7">
      <c r="A27" s="465" t="s">
        <v>69</v>
      </c>
      <c r="B27" s="356">
        <f>SUM(B7:B24)</f>
        <v>5607000</v>
      </c>
      <c r="C27" s="356">
        <f>SUM(C7:C24)</f>
        <v>5051000</v>
      </c>
      <c r="D27" s="356">
        <f>SUM(D7:D24)</f>
        <v>5033913</v>
      </c>
      <c r="E27" s="550">
        <f>D27/C27*100</f>
        <v>99.6617105523659</v>
      </c>
      <c r="F27" s="551">
        <v>100</v>
      </c>
      <c r="G27" s="373">
        <v>6580076.42017398</v>
      </c>
    </row>
    <row r="28" ht="27.75" customHeight="1" spans="1:7">
      <c r="A28" s="148" t="s">
        <v>70</v>
      </c>
      <c r="B28" s="348"/>
      <c r="C28" s="348"/>
      <c r="D28" s="358">
        <v>65754</v>
      </c>
      <c r="E28" s="550"/>
      <c r="F28" s="550"/>
      <c r="G28" s="348">
        <v>1110</v>
      </c>
    </row>
    <row r="29" ht="27.75" customHeight="1" spans="1:7">
      <c r="A29" s="148" t="s">
        <v>71</v>
      </c>
      <c r="B29" s="390"/>
      <c r="C29" s="546">
        <v>409000</v>
      </c>
      <c r="D29" s="358">
        <f>D30-D27-D28</f>
        <v>458172.39642</v>
      </c>
      <c r="E29" s="390"/>
      <c r="F29" s="390"/>
      <c r="G29" s="348">
        <v>588035.623156222</v>
      </c>
    </row>
    <row r="30" ht="27.75" customHeight="1" spans="1:7">
      <c r="A30" s="465" t="s">
        <v>72</v>
      </c>
      <c r="B30" s="356">
        <v>5607000</v>
      </c>
      <c r="C30" s="356">
        <v>5460000</v>
      </c>
      <c r="D30" s="356">
        <f>5557771.39642+68</f>
        <v>5557839.39642</v>
      </c>
      <c r="E30" s="550">
        <v>101.790684916117</v>
      </c>
      <c r="F30" s="471">
        <v>100</v>
      </c>
      <c r="G30" s="373">
        <v>7169222.0433302</v>
      </c>
    </row>
  </sheetData>
  <mergeCells count="10">
    <mergeCell ref="A1:G1"/>
    <mergeCell ref="F2:G2"/>
    <mergeCell ref="A3:G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" right="0" top="0.349305555555556" bottom="0" header="0.309027777777778" footer="0"/>
  <pageSetup paperSize="9" fitToHeight="0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25"/>
  <sheetViews>
    <sheetView showZeros="0" workbookViewId="0">
      <selection activeCell="M21" sqref="M21"/>
    </sheetView>
  </sheetViews>
  <sheetFormatPr defaultColWidth="10.625" defaultRowHeight="15.75"/>
  <cols>
    <col min="1" max="1" width="30.5" style="213" customWidth="1"/>
    <col min="2" max="4" width="11.125" style="191" customWidth="1"/>
    <col min="5" max="6" width="12" style="191" customWidth="1"/>
    <col min="7" max="7" width="0.75" style="191" customWidth="1"/>
    <col min="8" max="8" width="30.25" style="191" customWidth="1"/>
    <col min="9" max="11" width="12" style="191" customWidth="1"/>
    <col min="12" max="13" width="11.625" style="191" customWidth="1"/>
    <col min="14" max="14" width="10.625" style="191" customWidth="1"/>
    <col min="15" max="15" width="41.125" style="191" customWidth="1"/>
    <col min="16" max="16" width="18.25" style="191" customWidth="1"/>
    <col min="17" max="32" width="9" style="191" customWidth="1"/>
    <col min="33" max="224" width="10.625" style="191" customWidth="1"/>
    <col min="225" max="252" width="9" style="191" customWidth="1"/>
    <col min="253" max="253" width="30.5" style="191" customWidth="1"/>
    <col min="254" max="256" width="10.625" style="191"/>
    <col min="257" max="16384" width="10.625" style="61"/>
  </cols>
  <sheetData>
    <row r="1" s="225" customFormat="1" ht="35.25" customHeight="1" spans="1:14">
      <c r="A1" s="212" t="s">
        <v>780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ht="21" customHeight="1" spans="10:14">
      <c r="J2" s="192"/>
      <c r="K2" s="192"/>
      <c r="L2" s="192" t="s">
        <v>74</v>
      </c>
      <c r="M2" s="192"/>
      <c r="N2" s="192"/>
    </row>
    <row r="3" ht="22.5" customHeight="1" spans="1:14">
      <c r="A3" s="228" t="s">
        <v>781</v>
      </c>
      <c r="B3" s="229"/>
      <c r="C3" s="229"/>
      <c r="D3" s="229"/>
      <c r="E3" s="229"/>
      <c r="F3" s="230"/>
      <c r="G3" s="231"/>
      <c r="H3" s="194" t="s">
        <v>782</v>
      </c>
      <c r="I3" s="194"/>
      <c r="J3" s="194"/>
      <c r="K3" s="194"/>
      <c r="L3" s="194"/>
      <c r="M3" s="194"/>
      <c r="N3" s="240"/>
    </row>
    <row r="4" ht="16.5" customHeight="1" spans="1:14">
      <c r="A4" s="197" t="s">
        <v>76</v>
      </c>
      <c r="B4" s="196" t="s">
        <v>690</v>
      </c>
      <c r="C4" s="196" t="s">
        <v>79</v>
      </c>
      <c r="D4" s="197" t="s">
        <v>691</v>
      </c>
      <c r="E4" s="197" t="s">
        <v>78</v>
      </c>
      <c r="F4" s="198" t="s">
        <v>692</v>
      </c>
      <c r="G4" s="232"/>
      <c r="H4" s="195" t="s">
        <v>76</v>
      </c>
      <c r="I4" s="196" t="s">
        <v>690</v>
      </c>
      <c r="J4" s="196" t="s">
        <v>79</v>
      </c>
      <c r="K4" s="197" t="s">
        <v>691</v>
      </c>
      <c r="L4" s="197" t="s">
        <v>78</v>
      </c>
      <c r="M4" s="198" t="s">
        <v>692</v>
      </c>
      <c r="N4" s="241"/>
    </row>
    <row r="5" ht="16.5" customHeight="1" spans="1:14">
      <c r="A5" s="197"/>
      <c r="B5" s="199"/>
      <c r="C5" s="199" t="s">
        <v>12</v>
      </c>
      <c r="D5" s="195"/>
      <c r="E5" s="197" t="s">
        <v>12</v>
      </c>
      <c r="F5" s="195"/>
      <c r="G5" s="233"/>
      <c r="H5" s="195"/>
      <c r="I5" s="199"/>
      <c r="J5" s="199" t="s">
        <v>12</v>
      </c>
      <c r="K5" s="195"/>
      <c r="L5" s="197" t="s">
        <v>12</v>
      </c>
      <c r="M5" s="195"/>
      <c r="N5" s="242"/>
    </row>
    <row r="6" s="226" customFormat="1" ht="36" customHeight="1" spans="1:14">
      <c r="A6" s="200">
        <v>1</v>
      </c>
      <c r="B6" s="200">
        <v>2</v>
      </c>
      <c r="C6" s="200">
        <v>3</v>
      </c>
      <c r="D6" s="217" t="s">
        <v>693</v>
      </c>
      <c r="E6" s="200">
        <v>5</v>
      </c>
      <c r="F6" s="200" t="s">
        <v>694</v>
      </c>
      <c r="G6" s="234"/>
      <c r="H6" s="200">
        <v>7</v>
      </c>
      <c r="I6" s="200">
        <v>8</v>
      </c>
      <c r="J6" s="200">
        <v>9</v>
      </c>
      <c r="K6" s="200" t="s">
        <v>695</v>
      </c>
      <c r="L6" s="200">
        <v>11</v>
      </c>
      <c r="M6" s="200" t="s">
        <v>696</v>
      </c>
      <c r="N6" s="243"/>
    </row>
    <row r="7" ht="36" customHeight="1" spans="1:14">
      <c r="A7" s="208" t="s">
        <v>540</v>
      </c>
      <c r="B7" s="201">
        <v>1980400</v>
      </c>
      <c r="C7" s="201">
        <v>1131292</v>
      </c>
      <c r="D7" s="202">
        <f t="shared" ref="D7:D13" si="0">B7/C7*100-100</f>
        <v>75.0564840907564</v>
      </c>
      <c r="E7" s="201">
        <v>1736800</v>
      </c>
      <c r="F7" s="202">
        <f t="shared" ref="F7:F17" si="1">B7/E7*100-100</f>
        <v>14.0257945647167</v>
      </c>
      <c r="G7" s="235"/>
      <c r="H7" s="148" t="s">
        <v>541</v>
      </c>
      <c r="I7" s="201">
        <v>2045529</v>
      </c>
      <c r="J7" s="201">
        <v>1170903</v>
      </c>
      <c r="K7" s="202">
        <f t="shared" ref="K7:K13" si="2">I7/J7*100-100</f>
        <v>74.6967084378467</v>
      </c>
      <c r="L7" s="201">
        <v>1696834</v>
      </c>
      <c r="M7" s="202">
        <f t="shared" ref="M7:M12" si="3">I7/L7*100-100</f>
        <v>20.5497414596832</v>
      </c>
      <c r="N7" s="244"/>
    </row>
    <row r="8" ht="36" customHeight="1" spans="1:14">
      <c r="A8" s="208" t="s">
        <v>542</v>
      </c>
      <c r="B8" s="201">
        <v>1364</v>
      </c>
      <c r="C8" s="218">
        <v>1167</v>
      </c>
      <c r="D8" s="202">
        <f t="shared" si="0"/>
        <v>16.8808911739503</v>
      </c>
      <c r="E8" s="218">
        <v>935</v>
      </c>
      <c r="F8" s="202">
        <f t="shared" si="1"/>
        <v>45.8823529411765</v>
      </c>
      <c r="G8" s="236"/>
      <c r="H8" s="148" t="s">
        <v>543</v>
      </c>
      <c r="I8" s="203">
        <v>12</v>
      </c>
      <c r="J8" s="203">
        <v>14</v>
      </c>
      <c r="K8" s="202">
        <f t="shared" si="2"/>
        <v>-14.2857142857143</v>
      </c>
      <c r="L8" s="203">
        <v>14</v>
      </c>
      <c r="M8" s="202">
        <f t="shared" si="3"/>
        <v>-14.2857142857143</v>
      </c>
      <c r="N8" s="245"/>
    </row>
    <row r="9" ht="36" customHeight="1" spans="1:14">
      <c r="A9" s="208" t="s">
        <v>544</v>
      </c>
      <c r="B9" s="201"/>
      <c r="C9" s="201"/>
      <c r="D9" s="202"/>
      <c r="E9" s="201"/>
      <c r="F9" s="202"/>
      <c r="G9" s="236"/>
      <c r="H9" s="148" t="s">
        <v>545</v>
      </c>
      <c r="I9" s="201">
        <v>21422</v>
      </c>
      <c r="J9" s="201">
        <v>7736</v>
      </c>
      <c r="K9" s="202">
        <f t="shared" si="2"/>
        <v>176.913133402275</v>
      </c>
      <c r="L9" s="201">
        <v>21132</v>
      </c>
      <c r="M9" s="202">
        <f t="shared" si="3"/>
        <v>1.37232632973689</v>
      </c>
      <c r="N9" s="245"/>
    </row>
    <row r="10" ht="36" customHeight="1" spans="1:14">
      <c r="A10" s="208"/>
      <c r="B10" s="201"/>
      <c r="C10" s="201"/>
      <c r="D10" s="219"/>
      <c r="E10" s="201"/>
      <c r="F10" s="202"/>
      <c r="G10" s="236"/>
      <c r="H10" s="204" t="s">
        <v>546</v>
      </c>
      <c r="I10" s="201"/>
      <c r="J10" s="201">
        <v>274400</v>
      </c>
      <c r="K10" s="202">
        <f t="shared" si="2"/>
        <v>-100</v>
      </c>
      <c r="L10" s="201">
        <v>274400</v>
      </c>
      <c r="M10" s="202">
        <f t="shared" si="3"/>
        <v>-100</v>
      </c>
      <c r="N10" s="245"/>
    </row>
    <row r="11" s="227" customFormat="1" ht="36" customHeight="1" spans="1:14">
      <c r="A11" s="210" t="s">
        <v>547</v>
      </c>
      <c r="B11" s="206">
        <f>SUM(B7:B10)</f>
        <v>1981764</v>
      </c>
      <c r="C11" s="206">
        <v>1132459</v>
      </c>
      <c r="D11" s="220">
        <f t="shared" si="0"/>
        <v>74.9965340908589</v>
      </c>
      <c r="E11" s="206">
        <f>SUM(E7:E10)</f>
        <v>1737735</v>
      </c>
      <c r="F11" s="207">
        <f t="shared" si="1"/>
        <v>14.0429352001312</v>
      </c>
      <c r="G11" s="237"/>
      <c r="H11" s="205" t="s">
        <v>548</v>
      </c>
      <c r="I11" s="206">
        <f>SUM(I7:I9)</f>
        <v>2066963</v>
      </c>
      <c r="J11" s="206">
        <v>1453053</v>
      </c>
      <c r="K11" s="207">
        <f t="shared" si="2"/>
        <v>42.2496632951448</v>
      </c>
      <c r="L11" s="206">
        <v>1992380</v>
      </c>
      <c r="M11" s="207">
        <f t="shared" si="3"/>
        <v>3.74341240124876</v>
      </c>
      <c r="N11" s="246"/>
    </row>
    <row r="12" ht="36" customHeight="1" spans="1:14">
      <c r="A12" s="221" t="s">
        <v>61</v>
      </c>
      <c r="B12" s="201">
        <v>21434</v>
      </c>
      <c r="C12" s="201">
        <v>41682</v>
      </c>
      <c r="D12" s="202">
        <f t="shared" si="0"/>
        <v>-48.5773235449355</v>
      </c>
      <c r="E12" s="201">
        <v>21146</v>
      </c>
      <c r="F12" s="202">
        <f t="shared" si="1"/>
        <v>1.36195970869196</v>
      </c>
      <c r="G12" s="238"/>
      <c r="H12" s="208" t="s">
        <v>549</v>
      </c>
      <c r="I12" s="209">
        <v>329800</v>
      </c>
      <c r="J12" s="209">
        <v>807637</v>
      </c>
      <c r="K12" s="202">
        <f t="shared" si="2"/>
        <v>-59.1648228102477</v>
      </c>
      <c r="L12" s="209">
        <v>885250</v>
      </c>
      <c r="M12" s="202">
        <f t="shared" si="3"/>
        <v>-62.7449872917255</v>
      </c>
      <c r="N12" s="245"/>
    </row>
    <row r="13" ht="36" customHeight="1" spans="1:14">
      <c r="A13" s="221" t="s">
        <v>66</v>
      </c>
      <c r="B13" s="201">
        <v>26779</v>
      </c>
      <c r="C13" s="201">
        <v>200027</v>
      </c>
      <c r="D13" s="202">
        <f t="shared" si="0"/>
        <v>-86.6123073385093</v>
      </c>
      <c r="E13" s="222">
        <v>200706</v>
      </c>
      <c r="F13" s="202">
        <f t="shared" si="1"/>
        <v>-86.6575986766713</v>
      </c>
      <c r="G13" s="238"/>
      <c r="H13" s="208" t="s">
        <v>71</v>
      </c>
      <c r="I13" s="209"/>
      <c r="J13" s="209">
        <v>26779</v>
      </c>
      <c r="K13" s="202">
        <f t="shared" si="2"/>
        <v>-100</v>
      </c>
      <c r="L13" s="209"/>
      <c r="M13" s="202"/>
      <c r="N13" s="245"/>
    </row>
    <row r="14" ht="36" customHeight="1" spans="1:14">
      <c r="A14" s="221" t="s">
        <v>65</v>
      </c>
      <c r="B14" s="201">
        <v>366786</v>
      </c>
      <c r="C14" s="201">
        <v>211449</v>
      </c>
      <c r="D14" s="202"/>
      <c r="E14" s="222">
        <v>211449</v>
      </c>
      <c r="F14" s="202">
        <f t="shared" si="1"/>
        <v>73.463104578409</v>
      </c>
      <c r="G14" s="238"/>
      <c r="H14" s="148" t="s">
        <v>70</v>
      </c>
      <c r="I14" s="209"/>
      <c r="J14" s="209">
        <v>390</v>
      </c>
      <c r="K14" s="202"/>
      <c r="L14" s="209"/>
      <c r="M14" s="202"/>
      <c r="N14" s="245"/>
    </row>
    <row r="15" ht="36" customHeight="1" spans="1:14">
      <c r="A15" s="221" t="s">
        <v>550</v>
      </c>
      <c r="B15" s="201"/>
      <c r="C15" s="201">
        <v>182194</v>
      </c>
      <c r="D15" s="202"/>
      <c r="E15" s="222">
        <v>182194</v>
      </c>
      <c r="F15" s="202">
        <f t="shared" si="1"/>
        <v>-100</v>
      </c>
      <c r="G15" s="238"/>
      <c r="H15" s="208"/>
      <c r="I15" s="209"/>
      <c r="J15" s="209"/>
      <c r="K15" s="202"/>
      <c r="L15" s="209"/>
      <c r="M15" s="202"/>
      <c r="N15" s="245"/>
    </row>
    <row r="16" ht="36" customHeight="1" spans="1:14">
      <c r="A16" s="148" t="s">
        <v>551</v>
      </c>
      <c r="B16" s="201"/>
      <c r="C16" s="201">
        <v>274400</v>
      </c>
      <c r="D16" s="202"/>
      <c r="E16" s="222">
        <v>274400</v>
      </c>
      <c r="F16" s="202">
        <f t="shared" si="1"/>
        <v>-100</v>
      </c>
      <c r="G16" s="238"/>
      <c r="H16" s="208"/>
      <c r="I16" s="209"/>
      <c r="J16" s="209"/>
      <c r="K16" s="202"/>
      <c r="L16" s="209"/>
      <c r="M16" s="202"/>
      <c r="N16" s="245"/>
    </row>
    <row r="17" ht="36" customHeight="1" spans="1:14">
      <c r="A17" s="221" t="s">
        <v>552</v>
      </c>
      <c r="B17" s="201"/>
      <c r="C17" s="201">
        <v>250000</v>
      </c>
      <c r="D17" s="202"/>
      <c r="E17" s="222">
        <v>250000</v>
      </c>
      <c r="F17" s="202">
        <f t="shared" si="1"/>
        <v>-100</v>
      </c>
      <c r="G17" s="238"/>
      <c r="H17" s="208"/>
      <c r="I17" s="209"/>
      <c r="J17" s="209"/>
      <c r="K17" s="207"/>
      <c r="L17" s="209"/>
      <c r="M17" s="207"/>
      <c r="N17" s="246"/>
    </row>
    <row r="18" ht="36" customHeight="1" spans="1:14">
      <c r="A18" s="223" t="s">
        <v>553</v>
      </c>
      <c r="B18" s="201"/>
      <c r="C18" s="201">
        <v>-4352</v>
      </c>
      <c r="D18" s="224"/>
      <c r="E18" s="222"/>
      <c r="F18" s="202"/>
      <c r="G18" s="238"/>
      <c r="H18" s="208"/>
      <c r="I18" s="209"/>
      <c r="J18" s="209"/>
      <c r="K18" s="207"/>
      <c r="L18" s="209"/>
      <c r="M18" s="207"/>
      <c r="N18" s="246"/>
    </row>
    <row r="19" ht="36" customHeight="1" spans="1:14">
      <c r="A19" s="210" t="s">
        <v>72</v>
      </c>
      <c r="B19" s="206">
        <f>SUM(B11:B17)</f>
        <v>2396763</v>
      </c>
      <c r="C19" s="206">
        <v>2287859</v>
      </c>
      <c r="D19" s="220">
        <f>B19/C19*100-100</f>
        <v>4.76008355410013</v>
      </c>
      <c r="E19" s="206">
        <f>SUM(E11:E17)</f>
        <v>2877630</v>
      </c>
      <c r="F19" s="207">
        <f>B19/E19*100-100</f>
        <v>-16.7105222005609</v>
      </c>
      <c r="G19" s="238"/>
      <c r="H19" s="210" t="s">
        <v>72</v>
      </c>
      <c r="I19" s="211">
        <f>B19</f>
        <v>2396763</v>
      </c>
      <c r="J19" s="211">
        <v>2287859</v>
      </c>
      <c r="K19" s="207">
        <f>I19/J19*100-100</f>
        <v>4.76008355410013</v>
      </c>
      <c r="L19" s="211">
        <f>SUM(L11:L12)</f>
        <v>2877630</v>
      </c>
      <c r="M19" s="207">
        <f>I19/L19*100-100</f>
        <v>-16.7105222005609</v>
      </c>
      <c r="N19" s="246"/>
    </row>
    <row r="20" spans="2:10">
      <c r="B20" s="239"/>
      <c r="I20" s="247"/>
      <c r="J20" s="239"/>
    </row>
    <row r="21" spans="3:9">
      <c r="C21" s="239"/>
      <c r="I21" s="247"/>
    </row>
    <row r="22" spans="9:9">
      <c r="I22" s="247"/>
    </row>
    <row r="23" spans="9:12">
      <c r="I23" s="247"/>
      <c r="J23" s="239"/>
      <c r="L23" s="239"/>
    </row>
    <row r="24" spans="9:9">
      <c r="I24" s="247"/>
    </row>
    <row r="25" spans="3:3">
      <c r="C25" s="239"/>
    </row>
  </sheetData>
  <mergeCells count="17">
    <mergeCell ref="A1:M1"/>
    <mergeCell ref="J2:K2"/>
    <mergeCell ref="L2:M2"/>
    <mergeCell ref="A3:F3"/>
    <mergeCell ref="H3:M3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K4:K5"/>
    <mergeCell ref="L4:L5"/>
    <mergeCell ref="M4:M5"/>
  </mergeCells>
  <printOptions horizontalCentered="1"/>
  <pageMargins left="0.511805555555556" right="0.511805555555556" top="0.354166666666667" bottom="0.354166666666667" header="0.313888888888889" footer="0.118055555555556"/>
  <pageSetup paperSize="9" scale="77" fitToHeight="0" orientation="landscape"/>
  <headerFooter alignWithMargins="0">
    <oddFooter>&amp;C第 &amp;P 页，共 &amp;N 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9"/>
  <sheetViews>
    <sheetView workbookViewId="0">
      <selection activeCell="M21" sqref="M21"/>
    </sheetView>
  </sheetViews>
  <sheetFormatPr defaultColWidth="9" defaultRowHeight="13.5" outlineLevelCol="5"/>
  <cols>
    <col min="1" max="1" width="29.75" style="61" customWidth="1"/>
    <col min="2" max="6" width="15.625" style="61" customWidth="1"/>
    <col min="7" max="16384" width="9" style="61"/>
  </cols>
  <sheetData>
    <row r="1" ht="31.5" spans="1:6">
      <c r="A1" s="212" t="s">
        <v>783</v>
      </c>
      <c r="B1" s="212"/>
      <c r="C1" s="212"/>
      <c r="D1" s="212"/>
      <c r="E1" s="212"/>
      <c r="F1" s="212"/>
    </row>
    <row r="2" ht="15.75" spans="1:6">
      <c r="A2" s="213"/>
      <c r="B2" s="191"/>
      <c r="C2" s="191"/>
      <c r="D2" s="191"/>
      <c r="E2" s="192" t="s">
        <v>74</v>
      </c>
      <c r="F2" s="192"/>
    </row>
    <row r="3" ht="24.75" customHeight="1" spans="1:6">
      <c r="A3" s="214" t="s">
        <v>781</v>
      </c>
      <c r="B3" s="215"/>
      <c r="C3" s="215"/>
      <c r="D3" s="215"/>
      <c r="E3" s="215"/>
      <c r="F3" s="216"/>
    </row>
    <row r="4" ht="24.75" customHeight="1" spans="1:6">
      <c r="A4" s="197" t="s">
        <v>76</v>
      </c>
      <c r="B4" s="196" t="s">
        <v>690</v>
      </c>
      <c r="C4" s="196" t="s">
        <v>79</v>
      </c>
      <c r="D4" s="197" t="s">
        <v>691</v>
      </c>
      <c r="E4" s="197" t="s">
        <v>78</v>
      </c>
      <c r="F4" s="198" t="s">
        <v>692</v>
      </c>
    </row>
    <row r="5" ht="24.75" customHeight="1" spans="1:6">
      <c r="A5" s="197"/>
      <c r="B5" s="199"/>
      <c r="C5" s="199" t="s">
        <v>12</v>
      </c>
      <c r="D5" s="195"/>
      <c r="E5" s="197" t="s">
        <v>12</v>
      </c>
      <c r="F5" s="195"/>
    </row>
    <row r="6" ht="24.75" customHeight="1" spans="1:6">
      <c r="A6" s="200">
        <v>1</v>
      </c>
      <c r="B6" s="200">
        <v>2</v>
      </c>
      <c r="C6" s="200">
        <v>3</v>
      </c>
      <c r="D6" s="217" t="s">
        <v>693</v>
      </c>
      <c r="E6" s="200">
        <v>5</v>
      </c>
      <c r="F6" s="200" t="s">
        <v>694</v>
      </c>
    </row>
    <row r="7" ht="24.75" customHeight="1" spans="1:6">
      <c r="A7" s="208" t="s">
        <v>540</v>
      </c>
      <c r="B7" s="201">
        <v>1980400</v>
      </c>
      <c r="C7" s="201">
        <v>1131292</v>
      </c>
      <c r="D7" s="202">
        <f t="shared" ref="D7:D13" si="0">B7/C7*100-100</f>
        <v>75.0564840907564</v>
      </c>
      <c r="E7" s="201">
        <v>1736800</v>
      </c>
      <c r="F7" s="202">
        <f t="shared" ref="F7:F17" si="1">B7/E7*100-100</f>
        <v>14.0257945647167</v>
      </c>
    </row>
    <row r="8" ht="24.75" customHeight="1" spans="1:6">
      <c r="A8" s="208" t="s">
        <v>542</v>
      </c>
      <c r="B8" s="201">
        <v>1364</v>
      </c>
      <c r="C8" s="218">
        <v>1167</v>
      </c>
      <c r="D8" s="202">
        <f t="shared" si="0"/>
        <v>16.8808911739503</v>
      </c>
      <c r="E8" s="218">
        <v>935</v>
      </c>
      <c r="F8" s="202">
        <f t="shared" si="1"/>
        <v>45.8823529411765</v>
      </c>
    </row>
    <row r="9" ht="24.75" customHeight="1" spans="1:6">
      <c r="A9" s="208" t="s">
        <v>544</v>
      </c>
      <c r="B9" s="201"/>
      <c r="C9" s="201"/>
      <c r="D9" s="202"/>
      <c r="E9" s="201"/>
      <c r="F9" s="202"/>
    </row>
    <row r="10" ht="24.75" customHeight="1" spans="1:6">
      <c r="A10" s="208"/>
      <c r="B10" s="201"/>
      <c r="C10" s="201"/>
      <c r="D10" s="219"/>
      <c r="E10" s="201"/>
      <c r="F10" s="202"/>
    </row>
    <row r="11" ht="24.75" customHeight="1" spans="1:6">
      <c r="A11" s="210" t="s">
        <v>547</v>
      </c>
      <c r="B11" s="206">
        <f>SUM(B7:B10)</f>
        <v>1981764</v>
      </c>
      <c r="C11" s="206">
        <v>1132459</v>
      </c>
      <c r="D11" s="220">
        <f t="shared" si="0"/>
        <v>74.9965340908589</v>
      </c>
      <c r="E11" s="206">
        <f>SUM(E7:E10)</f>
        <v>1737735</v>
      </c>
      <c r="F11" s="207">
        <f t="shared" si="1"/>
        <v>14.0429352001312</v>
      </c>
    </row>
    <row r="12" ht="24.75" customHeight="1" spans="1:6">
      <c r="A12" s="221" t="s">
        <v>61</v>
      </c>
      <c r="B12" s="201">
        <v>21434</v>
      </c>
      <c r="C12" s="201">
        <v>41682</v>
      </c>
      <c r="D12" s="202">
        <f t="shared" si="0"/>
        <v>-48.5773235449355</v>
      </c>
      <c r="E12" s="201">
        <v>21146</v>
      </c>
      <c r="F12" s="202">
        <f t="shared" si="1"/>
        <v>1.36195970869196</v>
      </c>
    </row>
    <row r="13" ht="24.75" customHeight="1" spans="1:6">
      <c r="A13" s="221" t="s">
        <v>66</v>
      </c>
      <c r="B13" s="201">
        <v>26779</v>
      </c>
      <c r="C13" s="201">
        <v>200027</v>
      </c>
      <c r="D13" s="202">
        <f t="shared" si="0"/>
        <v>-86.6123073385093</v>
      </c>
      <c r="E13" s="222">
        <v>200706</v>
      </c>
      <c r="F13" s="202">
        <f t="shared" si="1"/>
        <v>-86.6575986766713</v>
      </c>
    </row>
    <row r="14" ht="24.75" customHeight="1" spans="1:6">
      <c r="A14" s="221" t="s">
        <v>65</v>
      </c>
      <c r="B14" s="201">
        <v>366786</v>
      </c>
      <c r="C14" s="201">
        <v>211449</v>
      </c>
      <c r="D14" s="202"/>
      <c r="E14" s="222">
        <v>211449</v>
      </c>
      <c r="F14" s="202">
        <f t="shared" si="1"/>
        <v>73.463104578409</v>
      </c>
    </row>
    <row r="15" ht="24.75" customHeight="1" spans="1:6">
      <c r="A15" s="221" t="s">
        <v>550</v>
      </c>
      <c r="B15" s="201"/>
      <c r="C15" s="201">
        <v>182194</v>
      </c>
      <c r="D15" s="202"/>
      <c r="E15" s="222">
        <v>182194</v>
      </c>
      <c r="F15" s="202">
        <f t="shared" si="1"/>
        <v>-100</v>
      </c>
    </row>
    <row r="16" ht="24.75" customHeight="1" spans="1:6">
      <c r="A16" s="148" t="s">
        <v>551</v>
      </c>
      <c r="B16" s="201"/>
      <c r="C16" s="201">
        <v>274400</v>
      </c>
      <c r="D16" s="202"/>
      <c r="E16" s="222">
        <v>274400</v>
      </c>
      <c r="F16" s="202">
        <f t="shared" si="1"/>
        <v>-100</v>
      </c>
    </row>
    <row r="17" ht="24.75" customHeight="1" spans="1:6">
      <c r="A17" s="221" t="s">
        <v>552</v>
      </c>
      <c r="B17" s="201"/>
      <c r="C17" s="201">
        <v>250000</v>
      </c>
      <c r="D17" s="202"/>
      <c r="E17" s="222">
        <v>250000</v>
      </c>
      <c r="F17" s="202">
        <f t="shared" si="1"/>
        <v>-100</v>
      </c>
    </row>
    <row r="18" ht="24.75" customHeight="1" spans="1:6">
      <c r="A18" s="223" t="s">
        <v>553</v>
      </c>
      <c r="B18" s="201"/>
      <c r="C18" s="201">
        <v>-4352</v>
      </c>
      <c r="D18" s="224"/>
      <c r="E18" s="222"/>
      <c r="F18" s="202"/>
    </row>
    <row r="19" ht="24.75" customHeight="1" spans="1:6">
      <c r="A19" s="210" t="s">
        <v>72</v>
      </c>
      <c r="B19" s="206">
        <f>SUM(B11:B17)</f>
        <v>2396763</v>
      </c>
      <c r="C19" s="206">
        <v>2287859</v>
      </c>
      <c r="D19" s="220">
        <f>B19/C19*100-100</f>
        <v>4.76008355410013</v>
      </c>
      <c r="E19" s="206">
        <f>SUM(E11:E17)</f>
        <v>2877630</v>
      </c>
      <c r="F19" s="207">
        <f>B19/E19*100-100</f>
        <v>-16.7105222005609</v>
      </c>
    </row>
  </sheetData>
  <mergeCells count="9">
    <mergeCell ref="A1:F1"/>
    <mergeCell ref="E2:F2"/>
    <mergeCell ref="A3:F3"/>
    <mergeCell ref="A4:A5"/>
    <mergeCell ref="B4:B5"/>
    <mergeCell ref="C4:C5"/>
    <mergeCell ref="D4:D5"/>
    <mergeCell ref="E4:E5"/>
    <mergeCell ref="F4:F5"/>
  </mergeCells>
  <pageMargins left="0.699305555555556" right="0.699305555555556" top="0.75" bottom="0.75" header="0.3" footer="0.3"/>
  <pageSetup paperSize="9" scale="82" fitToHeight="0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4"/>
    <pageSetUpPr fitToPage="1"/>
  </sheetPr>
  <dimension ref="A1:F16"/>
  <sheetViews>
    <sheetView workbookViewId="0">
      <selection activeCell="C20" sqref="C20"/>
    </sheetView>
  </sheetViews>
  <sheetFormatPr defaultColWidth="9" defaultRowHeight="13.5" outlineLevelCol="5"/>
  <cols>
    <col min="1" max="1" width="39.375" style="61" customWidth="1"/>
    <col min="2" max="6" width="13.25" style="61" customWidth="1"/>
    <col min="7" max="7" width="26.75" style="61" customWidth="1"/>
    <col min="8" max="16384" width="9" style="61"/>
  </cols>
  <sheetData>
    <row r="1" ht="27" spans="1:6">
      <c r="A1" s="190" t="s">
        <v>784</v>
      </c>
      <c r="B1" s="190"/>
      <c r="C1" s="190"/>
      <c r="D1" s="190"/>
      <c r="E1" s="190"/>
      <c r="F1" s="190"/>
    </row>
    <row r="2" ht="15.75" spans="1:6">
      <c r="A2" s="191"/>
      <c r="B2" s="191"/>
      <c r="C2" s="192"/>
      <c r="D2" s="192"/>
      <c r="E2" s="193" t="s">
        <v>74</v>
      </c>
      <c r="F2" s="193"/>
    </row>
    <row r="3" ht="15.75" spans="1:6">
      <c r="A3" s="194" t="s">
        <v>782</v>
      </c>
      <c r="B3" s="194"/>
      <c r="C3" s="194"/>
      <c r="D3" s="194"/>
      <c r="E3" s="194"/>
      <c r="F3" s="194"/>
    </row>
    <row r="4" ht="15.75" customHeight="1" spans="1:6">
      <c r="A4" s="195" t="s">
        <v>76</v>
      </c>
      <c r="B4" s="196" t="s">
        <v>690</v>
      </c>
      <c r="C4" s="196" t="s">
        <v>79</v>
      </c>
      <c r="D4" s="197" t="s">
        <v>691</v>
      </c>
      <c r="E4" s="197" t="s">
        <v>78</v>
      </c>
      <c r="F4" s="198" t="s">
        <v>692</v>
      </c>
    </row>
    <row r="5" ht="24" customHeight="1" spans="1:6">
      <c r="A5" s="195"/>
      <c r="B5" s="199"/>
      <c r="C5" s="199" t="s">
        <v>12</v>
      </c>
      <c r="D5" s="195"/>
      <c r="E5" s="197" t="s">
        <v>12</v>
      </c>
      <c r="F5" s="195"/>
    </row>
    <row r="6" ht="31.15" customHeight="1" spans="1:6">
      <c r="A6" s="200">
        <v>7</v>
      </c>
      <c r="B6" s="200">
        <v>8</v>
      </c>
      <c r="C6" s="200">
        <v>9</v>
      </c>
      <c r="D6" s="200" t="s">
        <v>695</v>
      </c>
      <c r="E6" s="200">
        <v>11</v>
      </c>
      <c r="F6" s="200" t="s">
        <v>696</v>
      </c>
    </row>
    <row r="7" ht="31.15" customHeight="1" spans="1:6">
      <c r="A7" s="148" t="s">
        <v>541</v>
      </c>
      <c r="B7" s="201">
        <v>2045529</v>
      </c>
      <c r="C7" s="201">
        <v>1170903</v>
      </c>
      <c r="D7" s="202">
        <f t="shared" ref="D7:D13" si="0">B7/C7*100-100</f>
        <v>74.6967084378467</v>
      </c>
      <c r="E7" s="201">
        <v>1696834</v>
      </c>
      <c r="F7" s="202">
        <f t="shared" ref="F7:F12" si="1">B7/E7*100-100</f>
        <v>20.5497414596832</v>
      </c>
    </row>
    <row r="8" ht="31.15" customHeight="1" spans="1:6">
      <c r="A8" s="148" t="s">
        <v>543</v>
      </c>
      <c r="B8" s="203">
        <v>12</v>
      </c>
      <c r="C8" s="203">
        <v>14</v>
      </c>
      <c r="D8" s="202">
        <f t="shared" si="0"/>
        <v>-14.2857142857143</v>
      </c>
      <c r="E8" s="203">
        <v>14</v>
      </c>
      <c r="F8" s="202">
        <f t="shared" si="1"/>
        <v>-14.2857142857143</v>
      </c>
    </row>
    <row r="9" ht="31.15" customHeight="1" spans="1:6">
      <c r="A9" s="148" t="s">
        <v>545</v>
      </c>
      <c r="B9" s="201">
        <v>21422</v>
      </c>
      <c r="C9" s="201">
        <v>7736</v>
      </c>
      <c r="D9" s="202">
        <f t="shared" si="0"/>
        <v>176.913133402275</v>
      </c>
      <c r="E9" s="201">
        <v>21132</v>
      </c>
      <c r="F9" s="202">
        <f t="shared" si="1"/>
        <v>1.37232632973689</v>
      </c>
    </row>
    <row r="10" ht="31.15" customHeight="1" spans="1:6">
      <c r="A10" s="204" t="s">
        <v>546</v>
      </c>
      <c r="B10" s="201"/>
      <c r="C10" s="201">
        <v>274400</v>
      </c>
      <c r="D10" s="202">
        <f t="shared" si="0"/>
        <v>-100</v>
      </c>
      <c r="E10" s="201">
        <v>274400</v>
      </c>
      <c r="F10" s="202">
        <f t="shared" si="1"/>
        <v>-100</v>
      </c>
    </row>
    <row r="11" ht="31.15" customHeight="1" spans="1:6">
      <c r="A11" s="205" t="s">
        <v>548</v>
      </c>
      <c r="B11" s="206">
        <f>SUM(B7:B9)</f>
        <v>2066963</v>
      </c>
      <c r="C11" s="206">
        <v>1453053</v>
      </c>
      <c r="D11" s="207">
        <f t="shared" si="0"/>
        <v>42.2496632951448</v>
      </c>
      <c r="E11" s="206">
        <v>1992380</v>
      </c>
      <c r="F11" s="207">
        <f t="shared" si="1"/>
        <v>3.74341240124876</v>
      </c>
    </row>
    <row r="12" ht="31.15" customHeight="1" spans="1:6">
      <c r="A12" s="208" t="s">
        <v>549</v>
      </c>
      <c r="B12" s="209">
        <v>329800</v>
      </c>
      <c r="C12" s="209">
        <v>807637</v>
      </c>
      <c r="D12" s="202">
        <f t="shared" si="0"/>
        <v>-59.1648228102477</v>
      </c>
      <c r="E12" s="209">
        <v>885250</v>
      </c>
      <c r="F12" s="202">
        <f t="shared" si="1"/>
        <v>-62.7449872917255</v>
      </c>
    </row>
    <row r="13" ht="31.15" customHeight="1" spans="1:6">
      <c r="A13" s="208" t="s">
        <v>71</v>
      </c>
      <c r="B13" s="209"/>
      <c r="C13" s="209">
        <v>26779</v>
      </c>
      <c r="D13" s="202">
        <f t="shared" si="0"/>
        <v>-100</v>
      </c>
      <c r="E13" s="209"/>
      <c r="F13" s="202"/>
    </row>
    <row r="14" ht="31.15" customHeight="1" spans="1:6">
      <c r="A14" s="148" t="s">
        <v>70</v>
      </c>
      <c r="B14" s="209"/>
      <c r="C14" s="209">
        <v>390</v>
      </c>
      <c r="D14" s="202"/>
      <c r="E14" s="209"/>
      <c r="F14" s="202"/>
    </row>
    <row r="15" ht="28.5" customHeight="1" spans="1:6">
      <c r="A15" s="208"/>
      <c r="B15" s="209"/>
      <c r="C15" s="209"/>
      <c r="D15" s="207"/>
      <c r="E15" s="209"/>
      <c r="F15" s="207"/>
    </row>
    <row r="16" ht="31" customHeight="1" spans="1:6">
      <c r="A16" s="210" t="s">
        <v>72</v>
      </c>
      <c r="B16" s="211">
        <v>2396763</v>
      </c>
      <c r="C16" s="211">
        <v>2287859</v>
      </c>
      <c r="D16" s="207">
        <f>B16/C16*100-100</f>
        <v>4.76008355410013</v>
      </c>
      <c r="E16" s="211">
        <f>SUM(E11:E12)</f>
        <v>2877630</v>
      </c>
      <c r="F16" s="207">
        <f>B16/E16*100-100</f>
        <v>-16.7105222005609</v>
      </c>
    </row>
  </sheetData>
  <mergeCells count="10">
    <mergeCell ref="A1:F1"/>
    <mergeCell ref="C2:D2"/>
    <mergeCell ref="E2:F2"/>
    <mergeCell ref="A3:F3"/>
    <mergeCell ref="A4:A5"/>
    <mergeCell ref="B4:B5"/>
    <mergeCell ref="C4:C5"/>
    <mergeCell ref="D4:D5"/>
    <mergeCell ref="E4:E5"/>
    <mergeCell ref="F4:F5"/>
  </mergeCells>
  <pageMargins left="0.699305555555556" right="0.699305555555556" top="0.75" bottom="0.75" header="0.3" footer="0.3"/>
  <pageSetup paperSize="9" scale="84" fitToHeight="0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"/>
  <sheetViews>
    <sheetView workbookViewId="0">
      <selection activeCell="M21" sqref="M21"/>
    </sheetView>
  </sheetViews>
  <sheetFormatPr defaultColWidth="9" defaultRowHeight="13.5" outlineLevelCol="7"/>
  <cols>
    <col min="1" max="3" width="8.875" style="153"/>
    <col min="4" max="4" width="29.25" style="153" customWidth="1"/>
    <col min="5" max="5" width="18.375" style="153" customWidth="1"/>
    <col min="6" max="259" width="8.875" style="153"/>
    <col min="260" max="260" width="29.25" style="153" customWidth="1"/>
    <col min="261" max="261" width="18.375" style="153" customWidth="1"/>
    <col min="262" max="515" width="8.875" style="153"/>
    <col min="516" max="516" width="29.25" style="153" customWidth="1"/>
    <col min="517" max="517" width="18.375" style="153" customWidth="1"/>
    <col min="518" max="771" width="8.875" style="153"/>
    <col min="772" max="772" width="29.25" style="153" customWidth="1"/>
    <col min="773" max="773" width="18.375" style="153" customWidth="1"/>
    <col min="774" max="1027" width="8.875" style="153"/>
    <col min="1028" max="1028" width="29.25" style="153" customWidth="1"/>
    <col min="1029" max="1029" width="18.375" style="153" customWidth="1"/>
    <col min="1030" max="1283" width="8.875" style="153"/>
    <col min="1284" max="1284" width="29.25" style="153" customWidth="1"/>
    <col min="1285" max="1285" width="18.375" style="153" customWidth="1"/>
    <col min="1286" max="1539" width="8.875" style="153"/>
    <col min="1540" max="1540" width="29.25" style="153" customWidth="1"/>
    <col min="1541" max="1541" width="18.375" style="153" customWidth="1"/>
    <col min="1542" max="1795" width="8.875" style="153"/>
    <col min="1796" max="1796" width="29.25" style="153" customWidth="1"/>
    <col min="1797" max="1797" width="18.375" style="153" customWidth="1"/>
    <col min="1798" max="2051" width="8.875" style="153"/>
    <col min="2052" max="2052" width="29.25" style="153" customWidth="1"/>
    <col min="2053" max="2053" width="18.375" style="153" customWidth="1"/>
    <col min="2054" max="2307" width="8.875" style="153"/>
    <col min="2308" max="2308" width="29.25" style="153" customWidth="1"/>
    <col min="2309" max="2309" width="18.375" style="153" customWidth="1"/>
    <col min="2310" max="2563" width="8.875" style="153"/>
    <col min="2564" max="2564" width="29.25" style="153" customWidth="1"/>
    <col min="2565" max="2565" width="18.375" style="153" customWidth="1"/>
    <col min="2566" max="2819" width="8.875" style="153"/>
    <col min="2820" max="2820" width="29.25" style="153" customWidth="1"/>
    <col min="2821" max="2821" width="18.375" style="153" customWidth="1"/>
    <col min="2822" max="3075" width="8.875" style="153"/>
    <col min="3076" max="3076" width="29.25" style="153" customWidth="1"/>
    <col min="3077" max="3077" width="18.375" style="153" customWidth="1"/>
    <col min="3078" max="3331" width="8.875" style="153"/>
    <col min="3332" max="3332" width="29.25" style="153" customWidth="1"/>
    <col min="3333" max="3333" width="18.375" style="153" customWidth="1"/>
    <col min="3334" max="3587" width="8.875" style="153"/>
    <col min="3588" max="3588" width="29.25" style="153" customWidth="1"/>
    <col min="3589" max="3589" width="18.375" style="153" customWidth="1"/>
    <col min="3590" max="3843" width="8.875" style="153"/>
    <col min="3844" max="3844" width="29.25" style="153" customWidth="1"/>
    <col min="3845" max="3845" width="18.375" style="153" customWidth="1"/>
    <col min="3846" max="4099" width="8.875" style="153"/>
    <col min="4100" max="4100" width="29.25" style="153" customWidth="1"/>
    <col min="4101" max="4101" width="18.375" style="153" customWidth="1"/>
    <col min="4102" max="4355" width="8.875" style="153"/>
    <col min="4356" max="4356" width="29.25" style="153" customWidth="1"/>
    <col min="4357" max="4357" width="18.375" style="153" customWidth="1"/>
    <col min="4358" max="4611" width="8.875" style="153"/>
    <col min="4612" max="4612" width="29.25" style="153" customWidth="1"/>
    <col min="4613" max="4613" width="18.375" style="153" customWidth="1"/>
    <col min="4614" max="4867" width="8.875" style="153"/>
    <col min="4868" max="4868" width="29.25" style="153" customWidth="1"/>
    <col min="4869" max="4869" width="18.375" style="153" customWidth="1"/>
    <col min="4870" max="5123" width="8.875" style="153"/>
    <col min="5124" max="5124" width="29.25" style="153" customWidth="1"/>
    <col min="5125" max="5125" width="18.375" style="153" customWidth="1"/>
    <col min="5126" max="5379" width="8.875" style="153"/>
    <col min="5380" max="5380" width="29.25" style="153" customWidth="1"/>
    <col min="5381" max="5381" width="18.375" style="153" customWidth="1"/>
    <col min="5382" max="5635" width="8.875" style="153"/>
    <col min="5636" max="5636" width="29.25" style="153" customWidth="1"/>
    <col min="5637" max="5637" width="18.375" style="153" customWidth="1"/>
    <col min="5638" max="5891" width="8.875" style="153"/>
    <col min="5892" max="5892" width="29.25" style="153" customWidth="1"/>
    <col min="5893" max="5893" width="18.375" style="153" customWidth="1"/>
    <col min="5894" max="6147" width="8.875" style="153"/>
    <col min="6148" max="6148" width="29.25" style="153" customWidth="1"/>
    <col min="6149" max="6149" width="18.375" style="153" customWidth="1"/>
    <col min="6150" max="6403" width="8.875" style="153"/>
    <col min="6404" max="6404" width="29.25" style="153" customWidth="1"/>
    <col min="6405" max="6405" width="18.375" style="153" customWidth="1"/>
    <col min="6406" max="6659" width="8.875" style="153"/>
    <col min="6660" max="6660" width="29.25" style="153" customWidth="1"/>
    <col min="6661" max="6661" width="18.375" style="153" customWidth="1"/>
    <col min="6662" max="6915" width="8.875" style="153"/>
    <col min="6916" max="6916" width="29.25" style="153" customWidth="1"/>
    <col min="6917" max="6917" width="18.375" style="153" customWidth="1"/>
    <col min="6918" max="7171" width="8.875" style="153"/>
    <col min="7172" max="7172" width="29.25" style="153" customWidth="1"/>
    <col min="7173" max="7173" width="18.375" style="153" customWidth="1"/>
    <col min="7174" max="7427" width="8.875" style="153"/>
    <col min="7428" max="7428" width="29.25" style="153" customWidth="1"/>
    <col min="7429" max="7429" width="18.375" style="153" customWidth="1"/>
    <col min="7430" max="7683" width="8.875" style="153"/>
    <col min="7684" max="7684" width="29.25" style="153" customWidth="1"/>
    <col min="7685" max="7685" width="18.375" style="153" customWidth="1"/>
    <col min="7686" max="7939" width="8.875" style="153"/>
    <col min="7940" max="7940" width="29.25" style="153" customWidth="1"/>
    <col min="7941" max="7941" width="18.375" style="153" customWidth="1"/>
    <col min="7942" max="8195" width="8.875" style="153"/>
    <col min="8196" max="8196" width="29.25" style="153" customWidth="1"/>
    <col min="8197" max="8197" width="18.375" style="153" customWidth="1"/>
    <col min="8198" max="8451" width="8.875" style="153"/>
    <col min="8452" max="8452" width="29.25" style="153" customWidth="1"/>
    <col min="8453" max="8453" width="18.375" style="153" customWidth="1"/>
    <col min="8454" max="8707" width="8.875" style="153"/>
    <col min="8708" max="8708" width="29.25" style="153" customWidth="1"/>
    <col min="8709" max="8709" width="18.375" style="153" customWidth="1"/>
    <col min="8710" max="8963" width="8.875" style="153"/>
    <col min="8964" max="8964" width="29.25" style="153" customWidth="1"/>
    <col min="8965" max="8965" width="18.375" style="153" customWidth="1"/>
    <col min="8966" max="9219" width="8.875" style="153"/>
    <col min="9220" max="9220" width="29.25" style="153" customWidth="1"/>
    <col min="9221" max="9221" width="18.375" style="153" customWidth="1"/>
    <col min="9222" max="9475" width="8.875" style="153"/>
    <col min="9476" max="9476" width="29.25" style="153" customWidth="1"/>
    <col min="9477" max="9477" width="18.375" style="153" customWidth="1"/>
    <col min="9478" max="9731" width="8.875" style="153"/>
    <col min="9732" max="9732" width="29.25" style="153" customWidth="1"/>
    <col min="9733" max="9733" width="18.375" style="153" customWidth="1"/>
    <col min="9734" max="9987" width="8.875" style="153"/>
    <col min="9988" max="9988" width="29.25" style="153" customWidth="1"/>
    <col min="9989" max="9989" width="18.375" style="153" customWidth="1"/>
    <col min="9990" max="10243" width="8.875" style="153"/>
    <col min="10244" max="10244" width="29.25" style="153" customWidth="1"/>
    <col min="10245" max="10245" width="18.375" style="153" customWidth="1"/>
    <col min="10246" max="10499" width="8.875" style="153"/>
    <col min="10500" max="10500" width="29.25" style="153" customWidth="1"/>
    <col min="10501" max="10501" width="18.375" style="153" customWidth="1"/>
    <col min="10502" max="10755" width="8.875" style="153"/>
    <col min="10756" max="10756" width="29.25" style="153" customWidth="1"/>
    <col min="10757" max="10757" width="18.375" style="153" customWidth="1"/>
    <col min="10758" max="11011" width="8.875" style="153"/>
    <col min="11012" max="11012" width="29.25" style="153" customWidth="1"/>
    <col min="11013" max="11013" width="18.375" style="153" customWidth="1"/>
    <col min="11014" max="11267" width="8.875" style="153"/>
    <col min="11268" max="11268" width="29.25" style="153" customWidth="1"/>
    <col min="11269" max="11269" width="18.375" style="153" customWidth="1"/>
    <col min="11270" max="11523" width="8.875" style="153"/>
    <col min="11524" max="11524" width="29.25" style="153" customWidth="1"/>
    <col min="11525" max="11525" width="18.375" style="153" customWidth="1"/>
    <col min="11526" max="11779" width="8.875" style="153"/>
    <col min="11780" max="11780" width="29.25" style="153" customWidth="1"/>
    <col min="11781" max="11781" width="18.375" style="153" customWidth="1"/>
    <col min="11782" max="12035" width="8.875" style="153"/>
    <col min="12036" max="12036" width="29.25" style="153" customWidth="1"/>
    <col min="12037" max="12037" width="18.375" style="153" customWidth="1"/>
    <col min="12038" max="12291" width="8.875" style="153"/>
    <col min="12292" max="12292" width="29.25" style="153" customWidth="1"/>
    <col min="12293" max="12293" width="18.375" style="153" customWidth="1"/>
    <col min="12294" max="12547" width="8.875" style="153"/>
    <col min="12548" max="12548" width="29.25" style="153" customWidth="1"/>
    <col min="12549" max="12549" width="18.375" style="153" customWidth="1"/>
    <col min="12550" max="12803" width="8.875" style="153"/>
    <col min="12804" max="12804" width="29.25" style="153" customWidth="1"/>
    <col min="12805" max="12805" width="18.375" style="153" customWidth="1"/>
    <col min="12806" max="13059" width="8.875" style="153"/>
    <col min="13060" max="13060" width="29.25" style="153" customWidth="1"/>
    <col min="13061" max="13061" width="18.375" style="153" customWidth="1"/>
    <col min="13062" max="13315" width="8.875" style="153"/>
    <col min="13316" max="13316" width="29.25" style="153" customWidth="1"/>
    <col min="13317" max="13317" width="18.375" style="153" customWidth="1"/>
    <col min="13318" max="13571" width="8.875" style="153"/>
    <col min="13572" max="13572" width="29.25" style="153" customWidth="1"/>
    <col min="13573" max="13573" width="18.375" style="153" customWidth="1"/>
    <col min="13574" max="13827" width="8.875" style="153"/>
    <col min="13828" max="13828" width="29.25" style="153" customWidth="1"/>
    <col min="13829" max="13829" width="18.375" style="153" customWidth="1"/>
    <col min="13830" max="14083" width="8.875" style="153"/>
    <col min="14084" max="14084" width="29.25" style="153" customWidth="1"/>
    <col min="14085" max="14085" width="18.375" style="153" customWidth="1"/>
    <col min="14086" max="14339" width="8.875" style="153"/>
    <col min="14340" max="14340" width="29.25" style="153" customWidth="1"/>
    <col min="14341" max="14341" width="18.375" style="153" customWidth="1"/>
    <col min="14342" max="14595" width="8.875" style="153"/>
    <col min="14596" max="14596" width="29.25" style="153" customWidth="1"/>
    <col min="14597" max="14597" width="18.375" style="153" customWidth="1"/>
    <col min="14598" max="14851" width="8.875" style="153"/>
    <col min="14852" max="14852" width="29.25" style="153" customWidth="1"/>
    <col min="14853" max="14853" width="18.375" style="153" customWidth="1"/>
    <col min="14854" max="15107" width="8.875" style="153"/>
    <col min="15108" max="15108" width="29.25" style="153" customWidth="1"/>
    <col min="15109" max="15109" width="18.375" style="153" customWidth="1"/>
    <col min="15110" max="15363" width="8.875" style="153"/>
    <col min="15364" max="15364" width="29.25" style="153" customWidth="1"/>
    <col min="15365" max="15365" width="18.375" style="153" customWidth="1"/>
    <col min="15366" max="15619" width="8.875" style="153"/>
    <col min="15620" max="15620" width="29.25" style="153" customWidth="1"/>
    <col min="15621" max="15621" width="18.375" style="153" customWidth="1"/>
    <col min="15622" max="15875" width="8.875" style="153"/>
    <col min="15876" max="15876" width="29.25" style="153" customWidth="1"/>
    <col min="15877" max="15877" width="18.375" style="153" customWidth="1"/>
    <col min="15878" max="16131" width="8.875" style="153"/>
    <col min="16132" max="16132" width="29.25" style="153" customWidth="1"/>
    <col min="16133" max="16133" width="18.375" style="153" customWidth="1"/>
    <col min="16134" max="16384" width="8.875" style="153"/>
  </cols>
  <sheetData>
    <row r="1" ht="37.15" customHeight="1" spans="1:5">
      <c r="A1" s="173" t="s">
        <v>785</v>
      </c>
      <c r="B1" s="173"/>
      <c r="C1" s="173"/>
      <c r="D1" s="173"/>
      <c r="E1" s="173"/>
    </row>
    <row r="2" ht="21" customHeight="1" spans="1:5">
      <c r="A2" s="174"/>
      <c r="B2" s="174"/>
      <c r="C2" s="174"/>
      <c r="D2" s="175"/>
      <c r="E2" s="176" t="s">
        <v>85</v>
      </c>
    </row>
    <row r="3" ht="18" customHeight="1" spans="1:5">
      <c r="A3" s="177" t="s">
        <v>86</v>
      </c>
      <c r="B3" s="178" t="s">
        <v>87</v>
      </c>
      <c r="C3" s="179"/>
      <c r="D3" s="177" t="s">
        <v>88</v>
      </c>
      <c r="E3" s="180" t="s">
        <v>89</v>
      </c>
    </row>
    <row r="4" ht="18" customHeight="1" spans="1:5">
      <c r="A4" s="181"/>
      <c r="B4" s="182" t="s">
        <v>90</v>
      </c>
      <c r="C4" s="182" t="s">
        <v>91</v>
      </c>
      <c r="D4" s="181"/>
      <c r="E4" s="183"/>
    </row>
    <row r="5" ht="28.9" customHeight="1" spans="1:8">
      <c r="A5" s="184" t="s">
        <v>92</v>
      </c>
      <c r="B5" s="185"/>
      <c r="C5" s="185"/>
      <c r="D5" s="186"/>
      <c r="E5" s="187">
        <f>E6+E8+E12+E14</f>
        <v>2396763</v>
      </c>
      <c r="H5" s="188"/>
    </row>
    <row r="6" ht="28.9" customHeight="1" spans="1:5">
      <c r="A6" s="121">
        <v>1</v>
      </c>
      <c r="B6" s="121" t="s">
        <v>128</v>
      </c>
      <c r="C6" s="125"/>
      <c r="D6" s="122" t="s">
        <v>102</v>
      </c>
      <c r="E6" s="189">
        <f>E7</f>
        <v>387803</v>
      </c>
    </row>
    <row r="7" ht="28.9" customHeight="1" spans="1:5">
      <c r="A7" s="121">
        <v>2</v>
      </c>
      <c r="B7" s="121"/>
      <c r="C7" s="125" t="s">
        <v>100</v>
      </c>
      <c r="D7" s="122" t="s">
        <v>110</v>
      </c>
      <c r="E7" s="189">
        <v>387803</v>
      </c>
    </row>
    <row r="8" ht="28.9" customHeight="1" spans="1:5">
      <c r="A8" s="121">
        <v>3</v>
      </c>
      <c r="B8" s="121" t="s">
        <v>134</v>
      </c>
      <c r="C8" s="125"/>
      <c r="D8" s="122" t="s">
        <v>135</v>
      </c>
      <c r="E8" s="189">
        <f>E9+E10+E11</f>
        <v>1988404</v>
      </c>
    </row>
    <row r="9" ht="28.9" customHeight="1" spans="1:5">
      <c r="A9" s="121">
        <v>4</v>
      </c>
      <c r="B9" s="121"/>
      <c r="C9" s="125" t="s">
        <v>96</v>
      </c>
      <c r="D9" s="122" t="s">
        <v>136</v>
      </c>
      <c r="E9" s="189">
        <v>22008</v>
      </c>
    </row>
    <row r="10" ht="28.9" customHeight="1" spans="1:5">
      <c r="A10" s="121">
        <v>5</v>
      </c>
      <c r="B10" s="121"/>
      <c r="C10" s="125" t="s">
        <v>116</v>
      </c>
      <c r="D10" s="122" t="s">
        <v>786</v>
      </c>
      <c r="E10" s="189">
        <v>1961625</v>
      </c>
    </row>
    <row r="11" ht="28.9" customHeight="1" spans="1:5">
      <c r="A11" s="121">
        <v>6</v>
      </c>
      <c r="B11" s="121"/>
      <c r="C11" s="125" t="s">
        <v>100</v>
      </c>
      <c r="D11" s="122" t="s">
        <v>141</v>
      </c>
      <c r="E11" s="189">
        <v>4771</v>
      </c>
    </row>
    <row r="12" ht="28.9" customHeight="1" spans="1:5">
      <c r="A12" s="121">
        <v>7</v>
      </c>
      <c r="B12" s="121">
        <v>505</v>
      </c>
      <c r="C12" s="125"/>
      <c r="D12" s="122" t="s">
        <v>111</v>
      </c>
      <c r="E12" s="189">
        <v>2168</v>
      </c>
    </row>
    <row r="13" ht="28.9" customHeight="1" spans="1:5">
      <c r="A13" s="121">
        <v>8</v>
      </c>
      <c r="B13" s="121"/>
      <c r="C13" s="125" t="s">
        <v>96</v>
      </c>
      <c r="D13" s="122" t="s">
        <v>113</v>
      </c>
      <c r="E13" s="189">
        <v>2168</v>
      </c>
    </row>
    <row r="14" ht="28.9" customHeight="1" spans="1:5">
      <c r="A14" s="121">
        <v>9</v>
      </c>
      <c r="B14" s="121" t="s">
        <v>153</v>
      </c>
      <c r="C14" s="125"/>
      <c r="D14" s="122" t="s">
        <v>114</v>
      </c>
      <c r="E14" s="189">
        <f>E15</f>
        <v>18388</v>
      </c>
    </row>
    <row r="15" ht="28.9" customHeight="1" spans="1:5">
      <c r="A15" s="121">
        <v>10</v>
      </c>
      <c r="B15" s="121"/>
      <c r="C15" s="125" t="s">
        <v>100</v>
      </c>
      <c r="D15" s="122" t="s">
        <v>118</v>
      </c>
      <c r="E15" s="189">
        <v>18388</v>
      </c>
    </row>
  </sheetData>
  <mergeCells count="6">
    <mergeCell ref="A1:E1"/>
    <mergeCell ref="B3:C3"/>
    <mergeCell ref="A5:D5"/>
    <mergeCell ref="A3:A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2"/>
  <sheetViews>
    <sheetView workbookViewId="0">
      <selection activeCell="O6" sqref="O6"/>
    </sheetView>
  </sheetViews>
  <sheetFormatPr defaultColWidth="9" defaultRowHeight="13.5"/>
  <cols>
    <col min="1" max="2" width="8.875" style="153"/>
    <col min="3" max="3" width="8.625" style="153" customWidth="1"/>
    <col min="4" max="4" width="8.25" style="153" customWidth="1"/>
    <col min="5" max="5" width="33.875" style="153" customWidth="1"/>
    <col min="6" max="6" width="17.25" style="153" customWidth="1"/>
    <col min="7" max="258" width="8.875" style="153"/>
    <col min="259" max="259" width="8.625" style="153" customWidth="1"/>
    <col min="260" max="260" width="8.25" style="153" customWidth="1"/>
    <col min="261" max="261" width="33.875" style="153" customWidth="1"/>
    <col min="262" max="262" width="17.25" style="153" customWidth="1"/>
    <col min="263" max="514" width="8.875" style="153"/>
    <col min="515" max="515" width="8.625" style="153" customWidth="1"/>
    <col min="516" max="516" width="8.25" style="153" customWidth="1"/>
    <col min="517" max="517" width="33.875" style="153" customWidth="1"/>
    <col min="518" max="518" width="17.25" style="153" customWidth="1"/>
    <col min="519" max="770" width="8.875" style="153"/>
    <col min="771" max="771" width="8.625" style="153" customWidth="1"/>
    <col min="772" max="772" width="8.25" style="153" customWidth="1"/>
    <col min="773" max="773" width="33.875" style="153" customWidth="1"/>
    <col min="774" max="774" width="17.25" style="153" customWidth="1"/>
    <col min="775" max="1026" width="8.875" style="153"/>
    <col min="1027" max="1027" width="8.625" style="153" customWidth="1"/>
    <col min="1028" max="1028" width="8.25" style="153" customWidth="1"/>
    <col min="1029" max="1029" width="33.875" style="153" customWidth="1"/>
    <col min="1030" max="1030" width="17.25" style="153" customWidth="1"/>
    <col min="1031" max="1282" width="8.875" style="153"/>
    <col min="1283" max="1283" width="8.625" style="153" customWidth="1"/>
    <col min="1284" max="1284" width="8.25" style="153" customWidth="1"/>
    <col min="1285" max="1285" width="33.875" style="153" customWidth="1"/>
    <col min="1286" max="1286" width="17.25" style="153" customWidth="1"/>
    <col min="1287" max="1538" width="8.875" style="153"/>
    <col min="1539" max="1539" width="8.625" style="153" customWidth="1"/>
    <col min="1540" max="1540" width="8.25" style="153" customWidth="1"/>
    <col min="1541" max="1541" width="33.875" style="153" customWidth="1"/>
    <col min="1542" max="1542" width="17.25" style="153" customWidth="1"/>
    <col min="1543" max="1794" width="8.875" style="153"/>
    <col min="1795" max="1795" width="8.625" style="153" customWidth="1"/>
    <col min="1796" max="1796" width="8.25" style="153" customWidth="1"/>
    <col min="1797" max="1797" width="33.875" style="153" customWidth="1"/>
    <col min="1798" max="1798" width="17.25" style="153" customWidth="1"/>
    <col min="1799" max="2050" width="8.875" style="153"/>
    <col min="2051" max="2051" width="8.625" style="153" customWidth="1"/>
    <col min="2052" max="2052" width="8.25" style="153" customWidth="1"/>
    <col min="2053" max="2053" width="33.875" style="153" customWidth="1"/>
    <col min="2054" max="2054" width="17.25" style="153" customWidth="1"/>
    <col min="2055" max="2306" width="8.875" style="153"/>
    <col min="2307" max="2307" width="8.625" style="153" customWidth="1"/>
    <col min="2308" max="2308" width="8.25" style="153" customWidth="1"/>
    <col min="2309" max="2309" width="33.875" style="153" customWidth="1"/>
    <col min="2310" max="2310" width="17.25" style="153" customWidth="1"/>
    <col min="2311" max="2562" width="8.875" style="153"/>
    <col min="2563" max="2563" width="8.625" style="153" customWidth="1"/>
    <col min="2564" max="2564" width="8.25" style="153" customWidth="1"/>
    <col min="2565" max="2565" width="33.875" style="153" customWidth="1"/>
    <col min="2566" max="2566" width="17.25" style="153" customWidth="1"/>
    <col min="2567" max="2818" width="8.875" style="153"/>
    <col min="2819" max="2819" width="8.625" style="153" customWidth="1"/>
    <col min="2820" max="2820" width="8.25" style="153" customWidth="1"/>
    <col min="2821" max="2821" width="33.875" style="153" customWidth="1"/>
    <col min="2822" max="2822" width="17.25" style="153" customWidth="1"/>
    <col min="2823" max="3074" width="8.875" style="153"/>
    <col min="3075" max="3075" width="8.625" style="153" customWidth="1"/>
    <col min="3076" max="3076" width="8.25" style="153" customWidth="1"/>
    <col min="3077" max="3077" width="33.875" style="153" customWidth="1"/>
    <col min="3078" max="3078" width="17.25" style="153" customWidth="1"/>
    <col min="3079" max="3330" width="8.875" style="153"/>
    <col min="3331" max="3331" width="8.625" style="153" customWidth="1"/>
    <col min="3332" max="3332" width="8.25" style="153" customWidth="1"/>
    <col min="3333" max="3333" width="33.875" style="153" customWidth="1"/>
    <col min="3334" max="3334" width="17.25" style="153" customWidth="1"/>
    <col min="3335" max="3586" width="8.875" style="153"/>
    <col min="3587" max="3587" width="8.625" style="153" customWidth="1"/>
    <col min="3588" max="3588" width="8.25" style="153" customWidth="1"/>
    <col min="3589" max="3589" width="33.875" style="153" customWidth="1"/>
    <col min="3590" max="3590" width="17.25" style="153" customWidth="1"/>
    <col min="3591" max="3842" width="8.875" style="153"/>
    <col min="3843" max="3843" width="8.625" style="153" customWidth="1"/>
    <col min="3844" max="3844" width="8.25" style="153" customWidth="1"/>
    <col min="3845" max="3845" width="33.875" style="153" customWidth="1"/>
    <col min="3846" max="3846" width="17.25" style="153" customWidth="1"/>
    <col min="3847" max="4098" width="8.875" style="153"/>
    <col min="4099" max="4099" width="8.625" style="153" customWidth="1"/>
    <col min="4100" max="4100" width="8.25" style="153" customWidth="1"/>
    <col min="4101" max="4101" width="33.875" style="153" customWidth="1"/>
    <col min="4102" max="4102" width="17.25" style="153" customWidth="1"/>
    <col min="4103" max="4354" width="8.875" style="153"/>
    <col min="4355" max="4355" width="8.625" style="153" customWidth="1"/>
    <col min="4356" max="4356" width="8.25" style="153" customWidth="1"/>
    <col min="4357" max="4357" width="33.875" style="153" customWidth="1"/>
    <col min="4358" max="4358" width="17.25" style="153" customWidth="1"/>
    <col min="4359" max="4610" width="8.875" style="153"/>
    <col min="4611" max="4611" width="8.625" style="153" customWidth="1"/>
    <col min="4612" max="4612" width="8.25" style="153" customWidth="1"/>
    <col min="4613" max="4613" width="33.875" style="153" customWidth="1"/>
    <col min="4614" max="4614" width="17.25" style="153" customWidth="1"/>
    <col min="4615" max="4866" width="8.875" style="153"/>
    <col min="4867" max="4867" width="8.625" style="153" customWidth="1"/>
    <col min="4868" max="4868" width="8.25" style="153" customWidth="1"/>
    <col min="4869" max="4869" width="33.875" style="153" customWidth="1"/>
    <col min="4870" max="4870" width="17.25" style="153" customWidth="1"/>
    <col min="4871" max="5122" width="8.875" style="153"/>
    <col min="5123" max="5123" width="8.625" style="153" customWidth="1"/>
    <col min="5124" max="5124" width="8.25" style="153" customWidth="1"/>
    <col min="5125" max="5125" width="33.875" style="153" customWidth="1"/>
    <col min="5126" max="5126" width="17.25" style="153" customWidth="1"/>
    <col min="5127" max="5378" width="8.875" style="153"/>
    <col min="5379" max="5379" width="8.625" style="153" customWidth="1"/>
    <col min="5380" max="5380" width="8.25" style="153" customWidth="1"/>
    <col min="5381" max="5381" width="33.875" style="153" customWidth="1"/>
    <col min="5382" max="5382" width="17.25" style="153" customWidth="1"/>
    <col min="5383" max="5634" width="8.875" style="153"/>
    <col min="5635" max="5635" width="8.625" style="153" customWidth="1"/>
    <col min="5636" max="5636" width="8.25" style="153" customWidth="1"/>
    <col min="5637" max="5637" width="33.875" style="153" customWidth="1"/>
    <col min="5638" max="5638" width="17.25" style="153" customWidth="1"/>
    <col min="5639" max="5890" width="8.875" style="153"/>
    <col min="5891" max="5891" width="8.625" style="153" customWidth="1"/>
    <col min="5892" max="5892" width="8.25" style="153" customWidth="1"/>
    <col min="5893" max="5893" width="33.875" style="153" customWidth="1"/>
    <col min="5894" max="5894" width="17.25" style="153" customWidth="1"/>
    <col min="5895" max="6146" width="8.875" style="153"/>
    <col min="6147" max="6147" width="8.625" style="153" customWidth="1"/>
    <col min="6148" max="6148" width="8.25" style="153" customWidth="1"/>
    <col min="6149" max="6149" width="33.875" style="153" customWidth="1"/>
    <col min="6150" max="6150" width="17.25" style="153" customWidth="1"/>
    <col min="6151" max="6402" width="8.875" style="153"/>
    <col min="6403" max="6403" width="8.625" style="153" customWidth="1"/>
    <col min="6404" max="6404" width="8.25" style="153" customWidth="1"/>
    <col min="6405" max="6405" width="33.875" style="153" customWidth="1"/>
    <col min="6406" max="6406" width="17.25" style="153" customWidth="1"/>
    <col min="6407" max="6658" width="8.875" style="153"/>
    <col min="6659" max="6659" width="8.625" style="153" customWidth="1"/>
    <col min="6660" max="6660" width="8.25" style="153" customWidth="1"/>
    <col min="6661" max="6661" width="33.875" style="153" customWidth="1"/>
    <col min="6662" max="6662" width="17.25" style="153" customWidth="1"/>
    <col min="6663" max="6914" width="8.875" style="153"/>
    <col min="6915" max="6915" width="8.625" style="153" customWidth="1"/>
    <col min="6916" max="6916" width="8.25" style="153" customWidth="1"/>
    <col min="6917" max="6917" width="33.875" style="153" customWidth="1"/>
    <col min="6918" max="6918" width="17.25" style="153" customWidth="1"/>
    <col min="6919" max="7170" width="8.875" style="153"/>
    <col min="7171" max="7171" width="8.625" style="153" customWidth="1"/>
    <col min="7172" max="7172" width="8.25" style="153" customWidth="1"/>
    <col min="7173" max="7173" width="33.875" style="153" customWidth="1"/>
    <col min="7174" max="7174" width="17.25" style="153" customWidth="1"/>
    <col min="7175" max="7426" width="8.875" style="153"/>
    <col min="7427" max="7427" width="8.625" style="153" customWidth="1"/>
    <col min="7428" max="7428" width="8.25" style="153" customWidth="1"/>
    <col min="7429" max="7429" width="33.875" style="153" customWidth="1"/>
    <col min="7430" max="7430" width="17.25" style="153" customWidth="1"/>
    <col min="7431" max="7682" width="8.875" style="153"/>
    <col min="7683" max="7683" width="8.625" style="153" customWidth="1"/>
    <col min="7684" max="7684" width="8.25" style="153" customWidth="1"/>
    <col min="7685" max="7685" width="33.875" style="153" customWidth="1"/>
    <col min="7686" max="7686" width="17.25" style="153" customWidth="1"/>
    <col min="7687" max="7938" width="8.875" style="153"/>
    <col min="7939" max="7939" width="8.625" style="153" customWidth="1"/>
    <col min="7940" max="7940" width="8.25" style="153" customWidth="1"/>
    <col min="7941" max="7941" width="33.875" style="153" customWidth="1"/>
    <col min="7942" max="7942" width="17.25" style="153" customWidth="1"/>
    <col min="7943" max="8194" width="8.875" style="153"/>
    <col min="8195" max="8195" width="8.625" style="153" customWidth="1"/>
    <col min="8196" max="8196" width="8.25" style="153" customWidth="1"/>
    <col min="8197" max="8197" width="33.875" style="153" customWidth="1"/>
    <col min="8198" max="8198" width="17.25" style="153" customWidth="1"/>
    <col min="8199" max="8450" width="8.875" style="153"/>
    <col min="8451" max="8451" width="8.625" style="153" customWidth="1"/>
    <col min="8452" max="8452" width="8.25" style="153" customWidth="1"/>
    <col min="8453" max="8453" width="33.875" style="153" customWidth="1"/>
    <col min="8454" max="8454" width="17.25" style="153" customWidth="1"/>
    <col min="8455" max="8706" width="8.875" style="153"/>
    <col min="8707" max="8707" width="8.625" style="153" customWidth="1"/>
    <col min="8708" max="8708" width="8.25" style="153" customWidth="1"/>
    <col min="8709" max="8709" width="33.875" style="153" customWidth="1"/>
    <col min="8710" max="8710" width="17.25" style="153" customWidth="1"/>
    <col min="8711" max="8962" width="8.875" style="153"/>
    <col min="8963" max="8963" width="8.625" style="153" customWidth="1"/>
    <col min="8964" max="8964" width="8.25" style="153" customWidth="1"/>
    <col min="8965" max="8965" width="33.875" style="153" customWidth="1"/>
    <col min="8966" max="8966" width="17.25" style="153" customWidth="1"/>
    <col min="8967" max="9218" width="8.875" style="153"/>
    <col min="9219" max="9219" width="8.625" style="153" customWidth="1"/>
    <col min="9220" max="9220" width="8.25" style="153" customWidth="1"/>
    <col min="9221" max="9221" width="33.875" style="153" customWidth="1"/>
    <col min="9222" max="9222" width="17.25" style="153" customWidth="1"/>
    <col min="9223" max="9474" width="8.875" style="153"/>
    <col min="9475" max="9475" width="8.625" style="153" customWidth="1"/>
    <col min="9476" max="9476" width="8.25" style="153" customWidth="1"/>
    <col min="9477" max="9477" width="33.875" style="153" customWidth="1"/>
    <col min="9478" max="9478" width="17.25" style="153" customWidth="1"/>
    <col min="9479" max="9730" width="8.875" style="153"/>
    <col min="9731" max="9731" width="8.625" style="153" customWidth="1"/>
    <col min="9732" max="9732" width="8.25" style="153" customWidth="1"/>
    <col min="9733" max="9733" width="33.875" style="153" customWidth="1"/>
    <col min="9734" max="9734" width="17.25" style="153" customWidth="1"/>
    <col min="9735" max="9986" width="8.875" style="153"/>
    <col min="9987" max="9987" width="8.625" style="153" customWidth="1"/>
    <col min="9988" max="9988" width="8.25" style="153" customWidth="1"/>
    <col min="9989" max="9989" width="33.875" style="153" customWidth="1"/>
    <col min="9990" max="9990" width="17.25" style="153" customWidth="1"/>
    <col min="9991" max="10242" width="8.875" style="153"/>
    <col min="10243" max="10243" width="8.625" style="153" customWidth="1"/>
    <col min="10244" max="10244" width="8.25" style="153" customWidth="1"/>
    <col min="10245" max="10245" width="33.875" style="153" customWidth="1"/>
    <col min="10246" max="10246" width="17.25" style="153" customWidth="1"/>
    <col min="10247" max="10498" width="8.875" style="153"/>
    <col min="10499" max="10499" width="8.625" style="153" customWidth="1"/>
    <col min="10500" max="10500" width="8.25" style="153" customWidth="1"/>
    <col min="10501" max="10501" width="33.875" style="153" customWidth="1"/>
    <col min="10502" max="10502" width="17.25" style="153" customWidth="1"/>
    <col min="10503" max="10754" width="8.875" style="153"/>
    <col min="10755" max="10755" width="8.625" style="153" customWidth="1"/>
    <col min="10756" max="10756" width="8.25" style="153" customWidth="1"/>
    <col min="10757" max="10757" width="33.875" style="153" customWidth="1"/>
    <col min="10758" max="10758" width="17.25" style="153" customWidth="1"/>
    <col min="10759" max="11010" width="8.875" style="153"/>
    <col min="11011" max="11011" width="8.625" style="153" customWidth="1"/>
    <col min="11012" max="11012" width="8.25" style="153" customWidth="1"/>
    <col min="11013" max="11013" width="33.875" style="153" customWidth="1"/>
    <col min="11014" max="11014" width="17.25" style="153" customWidth="1"/>
    <col min="11015" max="11266" width="8.875" style="153"/>
    <col min="11267" max="11267" width="8.625" style="153" customWidth="1"/>
    <col min="11268" max="11268" width="8.25" style="153" customWidth="1"/>
    <col min="11269" max="11269" width="33.875" style="153" customWidth="1"/>
    <col min="11270" max="11270" width="17.25" style="153" customWidth="1"/>
    <col min="11271" max="11522" width="8.875" style="153"/>
    <col min="11523" max="11523" width="8.625" style="153" customWidth="1"/>
    <col min="11524" max="11524" width="8.25" style="153" customWidth="1"/>
    <col min="11525" max="11525" width="33.875" style="153" customWidth="1"/>
    <col min="11526" max="11526" width="17.25" style="153" customWidth="1"/>
    <col min="11527" max="11778" width="8.875" style="153"/>
    <col min="11779" max="11779" width="8.625" style="153" customWidth="1"/>
    <col min="11780" max="11780" width="8.25" style="153" customWidth="1"/>
    <col min="11781" max="11781" width="33.875" style="153" customWidth="1"/>
    <col min="11782" max="11782" width="17.25" style="153" customWidth="1"/>
    <col min="11783" max="12034" width="8.875" style="153"/>
    <col min="12035" max="12035" width="8.625" style="153" customWidth="1"/>
    <col min="12036" max="12036" width="8.25" style="153" customWidth="1"/>
    <col min="12037" max="12037" width="33.875" style="153" customWidth="1"/>
    <col min="12038" max="12038" width="17.25" style="153" customWidth="1"/>
    <col min="12039" max="12290" width="8.875" style="153"/>
    <col min="12291" max="12291" width="8.625" style="153" customWidth="1"/>
    <col min="12292" max="12292" width="8.25" style="153" customWidth="1"/>
    <col min="12293" max="12293" width="33.875" style="153" customWidth="1"/>
    <col min="12294" max="12294" width="17.25" style="153" customWidth="1"/>
    <col min="12295" max="12546" width="8.875" style="153"/>
    <col min="12547" max="12547" width="8.625" style="153" customWidth="1"/>
    <col min="12548" max="12548" width="8.25" style="153" customWidth="1"/>
    <col min="12549" max="12549" width="33.875" style="153" customWidth="1"/>
    <col min="12550" max="12550" width="17.25" style="153" customWidth="1"/>
    <col min="12551" max="12802" width="8.875" style="153"/>
    <col min="12803" max="12803" width="8.625" style="153" customWidth="1"/>
    <col min="12804" max="12804" width="8.25" style="153" customWidth="1"/>
    <col min="12805" max="12805" width="33.875" style="153" customWidth="1"/>
    <col min="12806" max="12806" width="17.25" style="153" customWidth="1"/>
    <col min="12807" max="13058" width="8.875" style="153"/>
    <col min="13059" max="13059" width="8.625" style="153" customWidth="1"/>
    <col min="13060" max="13060" width="8.25" style="153" customWidth="1"/>
    <col min="13061" max="13061" width="33.875" style="153" customWidth="1"/>
    <col min="13062" max="13062" width="17.25" style="153" customWidth="1"/>
    <col min="13063" max="13314" width="8.875" style="153"/>
    <col min="13315" max="13315" width="8.625" style="153" customWidth="1"/>
    <col min="13316" max="13316" width="8.25" style="153" customWidth="1"/>
    <col min="13317" max="13317" width="33.875" style="153" customWidth="1"/>
    <col min="13318" max="13318" width="17.25" style="153" customWidth="1"/>
    <col min="13319" max="13570" width="8.875" style="153"/>
    <col min="13571" max="13571" width="8.625" style="153" customWidth="1"/>
    <col min="13572" max="13572" width="8.25" style="153" customWidth="1"/>
    <col min="13573" max="13573" width="33.875" style="153" customWidth="1"/>
    <col min="13574" max="13574" width="17.25" style="153" customWidth="1"/>
    <col min="13575" max="13826" width="8.875" style="153"/>
    <col min="13827" max="13827" width="8.625" style="153" customWidth="1"/>
    <col min="13828" max="13828" width="8.25" style="153" customWidth="1"/>
    <col min="13829" max="13829" width="33.875" style="153" customWidth="1"/>
    <col min="13830" max="13830" width="17.25" style="153" customWidth="1"/>
    <col min="13831" max="14082" width="8.875" style="153"/>
    <col min="14083" max="14083" width="8.625" style="153" customWidth="1"/>
    <col min="14084" max="14084" width="8.25" style="153" customWidth="1"/>
    <col min="14085" max="14085" width="33.875" style="153" customWidth="1"/>
    <col min="14086" max="14086" width="17.25" style="153" customWidth="1"/>
    <col min="14087" max="14338" width="8.875" style="153"/>
    <col min="14339" max="14339" width="8.625" style="153" customWidth="1"/>
    <col min="14340" max="14340" width="8.25" style="153" customWidth="1"/>
    <col min="14341" max="14341" width="33.875" style="153" customWidth="1"/>
    <col min="14342" max="14342" width="17.25" style="153" customWidth="1"/>
    <col min="14343" max="14594" width="8.875" style="153"/>
    <col min="14595" max="14595" width="8.625" style="153" customWidth="1"/>
    <col min="14596" max="14596" width="8.25" style="153" customWidth="1"/>
    <col min="14597" max="14597" width="33.875" style="153" customWidth="1"/>
    <col min="14598" max="14598" width="17.25" style="153" customWidth="1"/>
    <col min="14599" max="14850" width="8.875" style="153"/>
    <col min="14851" max="14851" width="8.625" style="153" customWidth="1"/>
    <col min="14852" max="14852" width="8.25" style="153" customWidth="1"/>
    <col min="14853" max="14853" width="33.875" style="153" customWidth="1"/>
    <col min="14854" max="14854" width="17.25" style="153" customWidth="1"/>
    <col min="14855" max="15106" width="8.875" style="153"/>
    <col min="15107" max="15107" width="8.625" style="153" customWidth="1"/>
    <col min="15108" max="15108" width="8.25" style="153" customWidth="1"/>
    <col min="15109" max="15109" width="33.875" style="153" customWidth="1"/>
    <col min="15110" max="15110" width="17.25" style="153" customWidth="1"/>
    <col min="15111" max="15362" width="8.875" style="153"/>
    <col min="15363" max="15363" width="8.625" style="153" customWidth="1"/>
    <col min="15364" max="15364" width="8.25" style="153" customWidth="1"/>
    <col min="15365" max="15365" width="33.875" style="153" customWidth="1"/>
    <col min="15366" max="15366" width="17.25" style="153" customWidth="1"/>
    <col min="15367" max="15618" width="8.875" style="153"/>
    <col min="15619" max="15619" width="8.625" style="153" customWidth="1"/>
    <col min="15620" max="15620" width="8.25" style="153" customWidth="1"/>
    <col min="15621" max="15621" width="33.875" style="153" customWidth="1"/>
    <col min="15622" max="15622" width="17.25" style="153" customWidth="1"/>
    <col min="15623" max="15874" width="8.875" style="153"/>
    <col min="15875" max="15875" width="8.625" style="153" customWidth="1"/>
    <col min="15876" max="15876" width="8.25" style="153" customWidth="1"/>
    <col min="15877" max="15877" width="33.875" style="153" customWidth="1"/>
    <col min="15878" max="15878" width="17.25" style="153" customWidth="1"/>
    <col min="15879" max="16130" width="8.875" style="153"/>
    <col min="16131" max="16131" width="8.625" style="153" customWidth="1"/>
    <col min="16132" max="16132" width="8.25" style="153" customWidth="1"/>
    <col min="16133" max="16133" width="33.875" style="153" customWidth="1"/>
    <col min="16134" max="16134" width="17.25" style="153" customWidth="1"/>
    <col min="16135" max="16384" width="8.875" style="153"/>
  </cols>
  <sheetData>
    <row r="1" ht="28.9" customHeight="1" spans="1:6">
      <c r="A1" s="154" t="s">
        <v>787</v>
      </c>
      <c r="B1" s="154"/>
      <c r="C1" s="154"/>
      <c r="D1" s="154"/>
      <c r="E1" s="154"/>
      <c r="F1" s="154"/>
    </row>
    <row r="2" ht="28.9" customHeight="1" spans="1:6">
      <c r="A2" s="155"/>
      <c r="B2" s="156" t="s">
        <v>158</v>
      </c>
      <c r="C2" s="157" t="s">
        <v>158</v>
      </c>
      <c r="D2" s="155" t="s">
        <v>158</v>
      </c>
      <c r="E2" s="158" t="s">
        <v>158</v>
      </c>
      <c r="F2" s="159" t="s">
        <v>788</v>
      </c>
    </row>
    <row r="3" ht="28.9" customHeight="1" spans="1:6">
      <c r="A3" s="160" t="s">
        <v>122</v>
      </c>
      <c r="B3" s="161" t="s">
        <v>123</v>
      </c>
      <c r="C3" s="162"/>
      <c r="D3" s="163"/>
      <c r="E3" s="164" t="s">
        <v>789</v>
      </c>
      <c r="F3" s="160" t="s">
        <v>124</v>
      </c>
    </row>
    <row r="4" ht="28.9" customHeight="1" spans="1:6">
      <c r="A4" s="165"/>
      <c r="B4" s="165" t="s">
        <v>125</v>
      </c>
      <c r="C4" s="165" t="s">
        <v>126</v>
      </c>
      <c r="D4" s="165" t="s">
        <v>790</v>
      </c>
      <c r="E4" s="166"/>
      <c r="F4" s="165"/>
    </row>
    <row r="5" ht="28.9" customHeight="1" spans="1:6">
      <c r="A5" s="167" t="s">
        <v>577</v>
      </c>
      <c r="B5" s="167"/>
      <c r="C5" s="167"/>
      <c r="D5" s="167"/>
      <c r="E5" s="167"/>
      <c r="F5" s="168">
        <f>F6+F9+F16+F20</f>
        <v>2396763</v>
      </c>
    </row>
    <row r="6" ht="28.9" customHeight="1" spans="1:6">
      <c r="A6" s="169">
        <v>1</v>
      </c>
      <c r="B6" s="169" t="s">
        <v>579</v>
      </c>
      <c r="C6" s="167"/>
      <c r="D6" s="167"/>
      <c r="E6" s="170" t="s">
        <v>333</v>
      </c>
      <c r="F6" s="171">
        <v>12</v>
      </c>
    </row>
    <row r="7" ht="28.9" customHeight="1" spans="1:6">
      <c r="A7" s="167" t="s">
        <v>580</v>
      </c>
      <c r="B7" s="167"/>
      <c r="C7" s="169" t="s">
        <v>581</v>
      </c>
      <c r="D7" s="169"/>
      <c r="E7" s="170" t="s">
        <v>582</v>
      </c>
      <c r="F7" s="171">
        <v>12</v>
      </c>
    </row>
    <row r="8" ht="28.9" customHeight="1" spans="1:6">
      <c r="A8" s="169">
        <v>3</v>
      </c>
      <c r="B8" s="167"/>
      <c r="C8" s="169"/>
      <c r="D8" s="574" t="s">
        <v>94</v>
      </c>
      <c r="E8" s="170" t="s">
        <v>584</v>
      </c>
      <c r="F8" s="171">
        <v>12</v>
      </c>
    </row>
    <row r="9" ht="28.9" customHeight="1" spans="1:9">
      <c r="A9" s="167" t="s">
        <v>585</v>
      </c>
      <c r="B9" s="169">
        <v>212</v>
      </c>
      <c r="C9" s="169"/>
      <c r="D9" s="169"/>
      <c r="E9" s="170" t="s">
        <v>464</v>
      </c>
      <c r="F9" s="171">
        <f>F10+F14</f>
        <v>2045529</v>
      </c>
      <c r="I9" s="172"/>
    </row>
    <row r="10" ht="28.9" customHeight="1" spans="1:6">
      <c r="A10" s="169">
        <v>5</v>
      </c>
      <c r="B10" s="169"/>
      <c r="C10" s="169" t="s">
        <v>106</v>
      </c>
      <c r="D10" s="169"/>
      <c r="E10" s="170" t="s">
        <v>791</v>
      </c>
      <c r="F10" s="171">
        <f>F11+F12+F13</f>
        <v>2043815</v>
      </c>
    </row>
    <row r="11" ht="28.9" customHeight="1" spans="1:6">
      <c r="A11" s="167" t="s">
        <v>588</v>
      </c>
      <c r="B11" s="169"/>
      <c r="C11" s="169"/>
      <c r="D11" s="574" t="s">
        <v>94</v>
      </c>
      <c r="E11" s="170" t="s">
        <v>589</v>
      </c>
      <c r="F11" s="171">
        <v>2011036</v>
      </c>
    </row>
    <row r="12" ht="28.9" customHeight="1" spans="1:6">
      <c r="A12" s="169">
        <v>7</v>
      </c>
      <c r="B12" s="169"/>
      <c r="C12" s="169"/>
      <c r="D12" s="169" t="s">
        <v>98</v>
      </c>
      <c r="E12" s="170" t="s">
        <v>591</v>
      </c>
      <c r="F12" s="171">
        <v>28008</v>
      </c>
    </row>
    <row r="13" ht="28.9" customHeight="1" spans="1:6">
      <c r="A13" s="167" t="s">
        <v>592</v>
      </c>
      <c r="B13" s="169"/>
      <c r="C13" s="169"/>
      <c r="D13" s="169">
        <v>99</v>
      </c>
      <c r="E13" s="170" t="s">
        <v>597</v>
      </c>
      <c r="F13" s="171">
        <v>4771</v>
      </c>
    </row>
    <row r="14" ht="28.9" customHeight="1" spans="1:6">
      <c r="A14" s="169">
        <v>9</v>
      </c>
      <c r="B14" s="169"/>
      <c r="C14" s="169" t="s">
        <v>496</v>
      </c>
      <c r="D14" s="169"/>
      <c r="E14" s="170" t="s">
        <v>598</v>
      </c>
      <c r="F14" s="171">
        <f>F15</f>
        <v>1714</v>
      </c>
    </row>
    <row r="15" ht="28.9" customHeight="1" spans="1:6">
      <c r="A15" s="167" t="s">
        <v>194</v>
      </c>
      <c r="B15" s="169"/>
      <c r="C15" s="169"/>
      <c r="D15" s="169" t="s">
        <v>94</v>
      </c>
      <c r="E15" s="170" t="s">
        <v>599</v>
      </c>
      <c r="F15" s="171">
        <v>1714</v>
      </c>
    </row>
    <row r="16" ht="28.9" customHeight="1" spans="1:6">
      <c r="A16" s="169">
        <v>11</v>
      </c>
      <c r="B16" s="169">
        <v>229</v>
      </c>
      <c r="C16" s="169"/>
      <c r="D16" s="169"/>
      <c r="E16" s="170" t="s">
        <v>156</v>
      </c>
      <c r="F16" s="171">
        <f t="shared" ref="F16:F21" si="0">F17</f>
        <v>21422</v>
      </c>
    </row>
    <row r="17" ht="28.9" customHeight="1" spans="1:6">
      <c r="A17" s="167" t="s">
        <v>272</v>
      </c>
      <c r="B17" s="169"/>
      <c r="C17" s="169" t="s">
        <v>603</v>
      </c>
      <c r="D17" s="169"/>
      <c r="E17" s="170" t="s">
        <v>604</v>
      </c>
      <c r="F17" s="171">
        <f>F18+F19</f>
        <v>21422</v>
      </c>
    </row>
    <row r="18" ht="28.9" customHeight="1" spans="1:6">
      <c r="A18" s="169">
        <v>13</v>
      </c>
      <c r="B18" s="169"/>
      <c r="C18" s="169"/>
      <c r="D18" s="169" t="s">
        <v>96</v>
      </c>
      <c r="E18" s="170" t="s">
        <v>606</v>
      </c>
      <c r="F18" s="171">
        <f>18815+7</f>
        <v>18822</v>
      </c>
    </row>
    <row r="19" ht="28.9" customHeight="1" spans="1:6">
      <c r="A19" s="167" t="s">
        <v>496</v>
      </c>
      <c r="B19" s="169"/>
      <c r="C19" s="169"/>
      <c r="D19" s="169" t="s">
        <v>98</v>
      </c>
      <c r="E19" s="170" t="s">
        <v>607</v>
      </c>
      <c r="F19" s="171">
        <v>2600</v>
      </c>
    </row>
    <row r="20" ht="28.9" customHeight="1" spans="1:6">
      <c r="A20" s="169">
        <v>15</v>
      </c>
      <c r="B20" s="169">
        <v>230</v>
      </c>
      <c r="C20" s="169"/>
      <c r="D20" s="169"/>
      <c r="E20" s="170" t="s">
        <v>619</v>
      </c>
      <c r="F20" s="171">
        <f t="shared" si="0"/>
        <v>329800</v>
      </c>
    </row>
    <row r="21" ht="28.9" customHeight="1" spans="1:6">
      <c r="A21" s="167" t="s">
        <v>246</v>
      </c>
      <c r="B21" s="169"/>
      <c r="C21" s="574" t="s">
        <v>138</v>
      </c>
      <c r="D21" s="169"/>
      <c r="E21" s="170" t="s">
        <v>792</v>
      </c>
      <c r="F21" s="171">
        <f t="shared" si="0"/>
        <v>329800</v>
      </c>
    </row>
    <row r="22" ht="28.9" customHeight="1" spans="1:6">
      <c r="A22" s="169">
        <v>17</v>
      </c>
      <c r="B22" s="169"/>
      <c r="C22" s="169"/>
      <c r="D22" s="169" t="s">
        <v>98</v>
      </c>
      <c r="E22" s="170" t="s">
        <v>621</v>
      </c>
      <c r="F22" s="171">
        <v>329800</v>
      </c>
    </row>
  </sheetData>
  <mergeCells count="6">
    <mergeCell ref="A1:F1"/>
    <mergeCell ref="B3:D3"/>
    <mergeCell ref="A5:E5"/>
    <mergeCell ref="A3:A4"/>
    <mergeCell ref="E3:E4"/>
    <mergeCell ref="F3:F4"/>
  </mergeCells>
  <pageMargins left="0.699305555555556" right="0.699305555555556" top="0.75" bottom="0.75" header="0.3" footer="0.3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5"/>
  <sheetViews>
    <sheetView workbookViewId="0">
      <selection activeCell="J7" sqref="J7:J10"/>
    </sheetView>
  </sheetViews>
  <sheetFormatPr defaultColWidth="9" defaultRowHeight="13.5"/>
  <cols>
    <col min="1" max="1" width="27.75" style="61" customWidth="1"/>
    <col min="2" max="3" width="10.875" style="61" customWidth="1"/>
    <col min="4" max="4" width="13.25" style="61" customWidth="1"/>
    <col min="5" max="5" width="10.875" style="61" customWidth="1"/>
    <col min="6" max="6" width="14.75" style="61" customWidth="1"/>
    <col min="7" max="7" width="1.125" style="61" customWidth="1"/>
    <col min="8" max="8" width="36.875" style="61" customWidth="1"/>
    <col min="9" max="10" width="11.375" style="61" customWidth="1"/>
    <col min="11" max="11" width="13.625" style="61" customWidth="1"/>
    <col min="12" max="12" width="11.375" style="61" customWidth="1"/>
    <col min="13" max="13" width="13.625" style="61" customWidth="1"/>
    <col min="14" max="16384" width="9" style="61"/>
  </cols>
  <sheetData>
    <row r="1" ht="25.5" spans="1:13">
      <c r="A1" s="62" t="s">
        <v>793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ht="15.75" spans="1:13">
      <c r="A2" s="63"/>
      <c r="B2" s="63"/>
      <c r="C2" s="63"/>
      <c r="D2" s="63"/>
      <c r="E2" s="63"/>
      <c r="F2" s="63"/>
      <c r="G2" s="63"/>
      <c r="H2" s="63"/>
      <c r="I2" s="63"/>
      <c r="J2" s="64"/>
      <c r="K2" s="64"/>
      <c r="L2" s="64" t="s">
        <v>74</v>
      </c>
      <c r="M2" s="64"/>
    </row>
    <row r="3" ht="24.95" customHeight="1" spans="1:13">
      <c r="A3" s="149" t="s">
        <v>781</v>
      </c>
      <c r="B3" s="149"/>
      <c r="C3" s="149"/>
      <c r="D3" s="149"/>
      <c r="E3" s="149"/>
      <c r="F3" s="149"/>
      <c r="G3" s="150"/>
      <c r="H3" s="144" t="s">
        <v>782</v>
      </c>
      <c r="I3" s="144"/>
      <c r="J3" s="144"/>
      <c r="K3" s="144"/>
      <c r="L3" s="144"/>
      <c r="M3" s="144"/>
    </row>
    <row r="4" ht="24.95" customHeight="1" spans="1:13">
      <c r="A4" s="66" t="s">
        <v>76</v>
      </c>
      <c r="B4" s="68" t="s">
        <v>690</v>
      </c>
      <c r="C4" s="68" t="s">
        <v>79</v>
      </c>
      <c r="D4" s="68" t="s">
        <v>691</v>
      </c>
      <c r="E4" s="68" t="s">
        <v>77</v>
      </c>
      <c r="F4" s="68" t="s">
        <v>794</v>
      </c>
      <c r="G4" s="97"/>
      <c r="H4" s="69" t="s">
        <v>4</v>
      </c>
      <c r="I4" s="69" t="s">
        <v>721</v>
      </c>
      <c r="J4" s="69" t="s">
        <v>625</v>
      </c>
      <c r="K4" s="69" t="s">
        <v>722</v>
      </c>
      <c r="L4" s="69" t="s">
        <v>624</v>
      </c>
      <c r="M4" s="69" t="s">
        <v>795</v>
      </c>
    </row>
    <row r="5" ht="24.95" customHeight="1" spans="1:13">
      <c r="A5" s="66"/>
      <c r="B5" s="68"/>
      <c r="C5" s="68"/>
      <c r="D5" s="66"/>
      <c r="E5" s="68"/>
      <c r="F5" s="66"/>
      <c r="G5" s="97"/>
      <c r="H5" s="69"/>
      <c r="I5" s="69"/>
      <c r="J5" s="69"/>
      <c r="K5" s="69"/>
      <c r="L5" s="69"/>
      <c r="M5" s="69"/>
    </row>
    <row r="6" ht="24.95" customHeight="1" spans="1:13">
      <c r="A6" s="71">
        <v>1</v>
      </c>
      <c r="B6" s="71">
        <v>2</v>
      </c>
      <c r="C6" s="71">
        <v>3</v>
      </c>
      <c r="D6" s="71" t="s">
        <v>693</v>
      </c>
      <c r="E6" s="71">
        <v>5</v>
      </c>
      <c r="F6" s="71" t="s">
        <v>694</v>
      </c>
      <c r="G6" s="97"/>
      <c r="H6" s="71">
        <v>7</v>
      </c>
      <c r="I6" s="71">
        <v>8</v>
      </c>
      <c r="J6" s="71">
        <v>9</v>
      </c>
      <c r="K6" s="71" t="s">
        <v>695</v>
      </c>
      <c r="L6" s="71">
        <v>11</v>
      </c>
      <c r="M6" s="71" t="s">
        <v>696</v>
      </c>
    </row>
    <row r="7" ht="30" customHeight="1" spans="1:13">
      <c r="A7" s="75" t="s">
        <v>629</v>
      </c>
      <c r="B7" s="74">
        <v>8051</v>
      </c>
      <c r="C7" s="124">
        <v>10079</v>
      </c>
      <c r="D7" s="105">
        <f t="shared" ref="D7:D11" si="0">B7/C7*100-100</f>
        <v>-20.1210437543407</v>
      </c>
      <c r="E7" s="124">
        <v>8617</v>
      </c>
      <c r="F7" s="105">
        <f>B7/E7*100-100</f>
        <v>-6.56841128002785</v>
      </c>
      <c r="G7" s="97"/>
      <c r="H7" s="72" t="s">
        <v>630</v>
      </c>
      <c r="I7" s="74">
        <v>2538</v>
      </c>
      <c r="J7" s="124">
        <v>4980</v>
      </c>
      <c r="K7" s="105">
        <f t="shared" ref="K7:K11" si="1">I7/J7*100-100</f>
        <v>-49.0361445783133</v>
      </c>
      <c r="L7" s="124">
        <v>5047</v>
      </c>
      <c r="M7" s="105">
        <f t="shared" ref="M7:M11" si="2">I7/L7*100-100</f>
        <v>-49.7127006142263</v>
      </c>
    </row>
    <row r="8" ht="30" customHeight="1" spans="1:13">
      <c r="A8" s="75" t="s">
        <v>631</v>
      </c>
      <c r="B8" s="74"/>
      <c r="C8" s="124">
        <v>282</v>
      </c>
      <c r="D8" s="105">
        <f t="shared" si="0"/>
        <v>-100</v>
      </c>
      <c r="E8" s="124"/>
      <c r="F8" s="105"/>
      <c r="G8" s="97"/>
      <c r="H8" s="75" t="s">
        <v>632</v>
      </c>
      <c r="I8" s="74">
        <f>1679+2802</f>
        <v>4481</v>
      </c>
      <c r="J8" s="124">
        <f>2178+2914</f>
        <v>5092</v>
      </c>
      <c r="K8" s="105">
        <f t="shared" si="1"/>
        <v>-11.9992144540456</v>
      </c>
      <c r="L8" s="124">
        <f>2178</f>
        <v>2178</v>
      </c>
      <c r="M8" s="105">
        <f t="shared" si="2"/>
        <v>105.739210284665</v>
      </c>
    </row>
    <row r="9" ht="30" customHeight="1" spans="1:13">
      <c r="A9" s="75"/>
      <c r="B9" s="145"/>
      <c r="C9" s="74"/>
      <c r="D9" s="105"/>
      <c r="E9" s="105"/>
      <c r="F9" s="105"/>
      <c r="G9" s="97"/>
      <c r="H9" s="75" t="s">
        <v>633</v>
      </c>
      <c r="I9" s="74">
        <v>2655</v>
      </c>
      <c r="J9" s="124">
        <v>700</v>
      </c>
      <c r="K9" s="105">
        <f t="shared" si="1"/>
        <v>279.285714285714</v>
      </c>
      <c r="L9" s="124">
        <v>700</v>
      </c>
      <c r="M9" s="105">
        <f t="shared" si="2"/>
        <v>279.285714285714</v>
      </c>
    </row>
    <row r="10" ht="30" customHeight="1" spans="1:13">
      <c r="A10" s="75"/>
      <c r="B10" s="74"/>
      <c r="C10" s="74"/>
      <c r="D10" s="105"/>
      <c r="E10" s="105"/>
      <c r="F10" s="105"/>
      <c r="G10" s="97"/>
      <c r="H10" s="75" t="s">
        <v>634</v>
      </c>
      <c r="I10" s="74">
        <v>2990</v>
      </c>
      <c r="J10" s="146">
        <v>3397</v>
      </c>
      <c r="K10" s="105">
        <f t="shared" si="1"/>
        <v>-11.9811598469238</v>
      </c>
      <c r="L10" s="146">
        <v>3397</v>
      </c>
      <c r="M10" s="105">
        <f t="shared" si="2"/>
        <v>-11.9811598469238</v>
      </c>
    </row>
    <row r="11" ht="30" customHeight="1" spans="1:13">
      <c r="A11" s="80" t="s">
        <v>635</v>
      </c>
      <c r="B11" s="81">
        <f>SUM(B7:B10)</f>
        <v>8051</v>
      </c>
      <c r="C11" s="81">
        <f>SUM(C7:C10)</f>
        <v>10361</v>
      </c>
      <c r="D11" s="91">
        <f t="shared" si="0"/>
        <v>-22.2951452562494</v>
      </c>
      <c r="E11" s="81">
        <f t="shared" ref="E11:J11" si="3">SUM(E7:E10)</f>
        <v>8617</v>
      </c>
      <c r="F11" s="91">
        <f t="shared" ref="F11:F15" si="4">B11/E11*100-100</f>
        <v>-6.56841128002785</v>
      </c>
      <c r="G11" s="97"/>
      <c r="H11" s="80" t="s">
        <v>636</v>
      </c>
      <c r="I11" s="81">
        <f t="shared" si="3"/>
        <v>12664</v>
      </c>
      <c r="J11" s="81">
        <f t="shared" si="3"/>
        <v>14169</v>
      </c>
      <c r="K11" s="147">
        <f t="shared" si="1"/>
        <v>-10.6217799421272</v>
      </c>
      <c r="L11" s="81">
        <f>SUM(L7:L10)</f>
        <v>11322</v>
      </c>
      <c r="M11" s="91">
        <f t="shared" si="2"/>
        <v>11.8530295000883</v>
      </c>
    </row>
    <row r="12" ht="30" customHeight="1" spans="1:13">
      <c r="A12" s="75" t="s">
        <v>61</v>
      </c>
      <c r="B12" s="74">
        <v>2802</v>
      </c>
      <c r="C12" s="74">
        <v>2914</v>
      </c>
      <c r="D12" s="91"/>
      <c r="E12" s="74"/>
      <c r="F12" s="91"/>
      <c r="G12" s="97"/>
      <c r="H12" s="148" t="s">
        <v>71</v>
      </c>
      <c r="I12" s="146"/>
      <c r="J12" s="146">
        <v>1811</v>
      </c>
      <c r="K12" s="145"/>
      <c r="L12" s="145"/>
      <c r="M12" s="145"/>
    </row>
    <row r="13" ht="30" customHeight="1" spans="1:13">
      <c r="A13" s="75" t="s">
        <v>66</v>
      </c>
      <c r="B13" s="74">
        <v>1811</v>
      </c>
      <c r="C13" s="124">
        <v>2705</v>
      </c>
      <c r="D13" s="105">
        <f>B13/C13*100-100</f>
        <v>-33.0499075785582</v>
      </c>
      <c r="E13" s="124">
        <v>2705</v>
      </c>
      <c r="F13" s="105">
        <f t="shared" si="4"/>
        <v>-33.0499075785582</v>
      </c>
      <c r="G13" s="97"/>
      <c r="H13" s="151"/>
      <c r="I13" s="151"/>
      <c r="J13" s="151"/>
      <c r="K13" s="151"/>
      <c r="L13" s="151"/>
      <c r="M13" s="151"/>
    </row>
    <row r="14" ht="30" customHeight="1" spans="1:13">
      <c r="A14" s="75"/>
      <c r="B14" s="74"/>
      <c r="C14" s="74"/>
      <c r="D14" s="105"/>
      <c r="E14" s="105"/>
      <c r="F14" s="105"/>
      <c r="G14" s="97"/>
      <c r="H14" s="75"/>
      <c r="I14" s="145"/>
      <c r="J14" s="145"/>
      <c r="K14" s="145"/>
      <c r="L14" s="145"/>
      <c r="M14" s="145"/>
    </row>
    <row r="15" ht="30" customHeight="1" spans="1:13">
      <c r="A15" s="80" t="s">
        <v>72</v>
      </c>
      <c r="B15" s="81">
        <f>SUM(B11:B14)</f>
        <v>12664</v>
      </c>
      <c r="C15" s="81">
        <f>SUM(C11:C14)</f>
        <v>15980</v>
      </c>
      <c r="D15" s="147">
        <f>B15/C15*100-100</f>
        <v>-20.7509386733417</v>
      </c>
      <c r="E15" s="81">
        <f t="shared" ref="E15:J15" si="5">SUM(E11:E14)</f>
        <v>11322</v>
      </c>
      <c r="F15" s="91">
        <f t="shared" si="4"/>
        <v>11.8530295000883</v>
      </c>
      <c r="G15" s="152"/>
      <c r="H15" s="80" t="s">
        <v>72</v>
      </c>
      <c r="I15" s="81">
        <f t="shared" si="5"/>
        <v>12664</v>
      </c>
      <c r="J15" s="81">
        <f t="shared" si="5"/>
        <v>15980</v>
      </c>
      <c r="K15" s="147">
        <f>I15/J15*100-100</f>
        <v>-20.7509386733417</v>
      </c>
      <c r="L15" s="81">
        <f>SUM(L11:L14)</f>
        <v>11322</v>
      </c>
      <c r="M15" s="91">
        <f>I15/L15*100-100</f>
        <v>11.8530295000883</v>
      </c>
    </row>
  </sheetData>
  <mergeCells count="18">
    <mergeCell ref="A1:M1"/>
    <mergeCell ref="J2:K2"/>
    <mergeCell ref="L2:M2"/>
    <mergeCell ref="A3:F3"/>
    <mergeCell ref="H3:M3"/>
    <mergeCell ref="A4:A5"/>
    <mergeCell ref="B4:B5"/>
    <mergeCell ref="C4:C5"/>
    <mergeCell ref="D4:D5"/>
    <mergeCell ref="E4:E5"/>
    <mergeCell ref="F4:F5"/>
    <mergeCell ref="G3:G15"/>
    <mergeCell ref="H4:H5"/>
    <mergeCell ref="I4:I5"/>
    <mergeCell ref="J4:J5"/>
    <mergeCell ref="K4:K5"/>
    <mergeCell ref="L4:L5"/>
    <mergeCell ref="M4:M5"/>
  </mergeCells>
  <printOptions horizontalCentered="1"/>
  <pageMargins left="0.747916666666667" right="0.747916666666667" top="0.984027777777778" bottom="0.984027777777778" header="0.511805555555556" footer="0.511805555555556"/>
  <pageSetup paperSize="9" scale="70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5"/>
  <sheetViews>
    <sheetView workbookViewId="0">
      <selection activeCell="M21" sqref="M21"/>
    </sheetView>
  </sheetViews>
  <sheetFormatPr defaultColWidth="9" defaultRowHeight="13.5" outlineLevelCol="5"/>
  <cols>
    <col min="1" max="1" width="27.75" style="61" customWidth="1"/>
    <col min="2" max="3" width="10.875" style="61" customWidth="1"/>
    <col min="4" max="4" width="13.25" style="61" customWidth="1"/>
    <col min="5" max="5" width="10.875" style="61" customWidth="1"/>
    <col min="6" max="6" width="14.75" style="61" customWidth="1"/>
    <col min="7" max="16384" width="9" style="61"/>
  </cols>
  <sheetData>
    <row r="1" ht="25.5" spans="1:6">
      <c r="A1" s="62" t="s">
        <v>796</v>
      </c>
      <c r="B1" s="62"/>
      <c r="C1" s="62"/>
      <c r="D1" s="62"/>
      <c r="E1" s="62"/>
      <c r="F1" s="62"/>
    </row>
    <row r="2" ht="15.75" spans="1:6">
      <c r="A2" s="63"/>
      <c r="B2" s="63"/>
      <c r="C2" s="63"/>
      <c r="D2" s="63"/>
      <c r="E2" s="64" t="s">
        <v>74</v>
      </c>
      <c r="F2" s="64"/>
    </row>
    <row r="3" ht="24.95" customHeight="1" spans="1:6">
      <c r="A3" s="149" t="s">
        <v>781</v>
      </c>
      <c r="B3" s="149"/>
      <c r="C3" s="149"/>
      <c r="D3" s="149"/>
      <c r="E3" s="149"/>
      <c r="F3" s="149"/>
    </row>
    <row r="4" ht="24.95" customHeight="1" spans="1:6">
      <c r="A4" s="66" t="s">
        <v>76</v>
      </c>
      <c r="B4" s="68" t="s">
        <v>690</v>
      </c>
      <c r="C4" s="68" t="s">
        <v>79</v>
      </c>
      <c r="D4" s="68" t="s">
        <v>691</v>
      </c>
      <c r="E4" s="68" t="s">
        <v>77</v>
      </c>
      <c r="F4" s="68" t="s">
        <v>794</v>
      </c>
    </row>
    <row r="5" ht="24.95" customHeight="1" spans="1:6">
      <c r="A5" s="66"/>
      <c r="B5" s="68"/>
      <c r="C5" s="68"/>
      <c r="D5" s="66"/>
      <c r="E5" s="68"/>
      <c r="F5" s="66"/>
    </row>
    <row r="6" ht="24.95" customHeight="1" spans="1:6">
      <c r="A6" s="71">
        <v>1</v>
      </c>
      <c r="B6" s="71">
        <v>2</v>
      </c>
      <c r="C6" s="71">
        <v>3</v>
      </c>
      <c r="D6" s="71" t="s">
        <v>693</v>
      </c>
      <c r="E6" s="71">
        <v>5</v>
      </c>
      <c r="F6" s="71" t="s">
        <v>694</v>
      </c>
    </row>
    <row r="7" ht="30" customHeight="1" spans="1:6">
      <c r="A7" s="75" t="s">
        <v>629</v>
      </c>
      <c r="B7" s="74">
        <v>8051</v>
      </c>
      <c r="C7" s="124">
        <v>10079</v>
      </c>
      <c r="D7" s="105">
        <f t="shared" ref="D7:D11" si="0">B7/C7*100-100</f>
        <v>-20.1210437543407</v>
      </c>
      <c r="E7" s="124">
        <v>8617</v>
      </c>
      <c r="F7" s="105">
        <f>B7/E7*100-100</f>
        <v>-6.56841128002785</v>
      </c>
    </row>
    <row r="8" ht="30" customHeight="1" spans="1:6">
      <c r="A8" s="75" t="s">
        <v>631</v>
      </c>
      <c r="B8" s="74"/>
      <c r="C8" s="124">
        <v>282</v>
      </c>
      <c r="D8" s="105">
        <f t="shared" si="0"/>
        <v>-100</v>
      </c>
      <c r="E8" s="124"/>
      <c r="F8" s="105"/>
    </row>
    <row r="9" ht="30" customHeight="1" spans="1:6">
      <c r="A9" s="75"/>
      <c r="B9" s="145"/>
      <c r="C9" s="74"/>
      <c r="D9" s="105"/>
      <c r="E9" s="105"/>
      <c r="F9" s="105"/>
    </row>
    <row r="10" ht="30" customHeight="1" spans="1:6">
      <c r="A10" s="75"/>
      <c r="B10" s="74"/>
      <c r="C10" s="74"/>
      <c r="D10" s="105"/>
      <c r="E10" s="105"/>
      <c r="F10" s="105"/>
    </row>
    <row r="11" ht="30" customHeight="1" spans="1:6">
      <c r="A11" s="80" t="s">
        <v>635</v>
      </c>
      <c r="B11" s="81">
        <f>SUM(B7:B10)</f>
        <v>8051</v>
      </c>
      <c r="C11" s="81">
        <f>SUM(C7:C10)</f>
        <v>10361</v>
      </c>
      <c r="D11" s="91">
        <f t="shared" si="0"/>
        <v>-22.2951452562494</v>
      </c>
      <c r="E11" s="81">
        <f>SUM(E7:E10)</f>
        <v>8617</v>
      </c>
      <c r="F11" s="91">
        <f t="shared" ref="F11:F15" si="1">B11/E11*100-100</f>
        <v>-6.56841128002785</v>
      </c>
    </row>
    <row r="12" ht="30" customHeight="1" spans="1:6">
      <c r="A12" s="75" t="s">
        <v>61</v>
      </c>
      <c r="B12" s="74">
        <v>2802</v>
      </c>
      <c r="C12" s="74">
        <v>2914</v>
      </c>
      <c r="D12" s="91"/>
      <c r="E12" s="81"/>
      <c r="F12" s="91"/>
    </row>
    <row r="13" ht="30" customHeight="1" spans="1:6">
      <c r="A13" s="75" t="s">
        <v>66</v>
      </c>
      <c r="B13" s="74">
        <v>1811</v>
      </c>
      <c r="C13" s="124">
        <v>2705</v>
      </c>
      <c r="D13" s="105">
        <f>B13/C13*100-100</f>
        <v>-33.0499075785582</v>
      </c>
      <c r="E13" s="124">
        <v>2705</v>
      </c>
      <c r="F13" s="105">
        <f t="shared" si="1"/>
        <v>-33.0499075785582</v>
      </c>
    </row>
    <row r="14" ht="30" customHeight="1" spans="1:6">
      <c r="A14" s="75"/>
      <c r="B14" s="74"/>
      <c r="C14" s="74"/>
      <c r="D14" s="105"/>
      <c r="E14" s="105"/>
      <c r="F14" s="105"/>
    </row>
    <row r="15" ht="30" customHeight="1" spans="1:6">
      <c r="A15" s="80" t="s">
        <v>72</v>
      </c>
      <c r="B15" s="81">
        <f>SUM(B11:B14)</f>
        <v>12664</v>
      </c>
      <c r="C15" s="81">
        <f>SUM(C11:C14)</f>
        <v>15980</v>
      </c>
      <c r="D15" s="147">
        <f>B15/C15*100-100</f>
        <v>-20.7509386733417</v>
      </c>
      <c r="E15" s="81">
        <f>SUM(E11:E14)</f>
        <v>11322</v>
      </c>
      <c r="F15" s="91">
        <f t="shared" si="1"/>
        <v>11.8530295000883</v>
      </c>
    </row>
  </sheetData>
  <mergeCells count="9">
    <mergeCell ref="A1:F1"/>
    <mergeCell ref="E2:F2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4"/>
  <sheetViews>
    <sheetView workbookViewId="0">
      <selection activeCell="M10" sqref="M10"/>
    </sheetView>
  </sheetViews>
  <sheetFormatPr defaultColWidth="9" defaultRowHeight="13.5" outlineLevelCol="5"/>
  <cols>
    <col min="1" max="1" width="36.875" style="61" customWidth="1"/>
    <col min="2" max="3" width="11.375" style="61" customWidth="1"/>
    <col min="4" max="4" width="13.625" style="61" customWidth="1"/>
    <col min="5" max="5" width="11.375" style="61" customWidth="1"/>
    <col min="6" max="6" width="13.625" style="61" customWidth="1"/>
    <col min="7" max="16384" width="9" style="61"/>
  </cols>
  <sheetData>
    <row r="1" ht="25.5" spans="1:6">
      <c r="A1" s="62" t="s">
        <v>797</v>
      </c>
      <c r="B1" s="62"/>
      <c r="C1" s="62"/>
      <c r="D1" s="62"/>
      <c r="E1" s="62"/>
      <c r="F1" s="62"/>
    </row>
    <row r="2" ht="15.75" spans="1:6">
      <c r="A2" s="63"/>
      <c r="B2" s="63"/>
      <c r="C2" s="64"/>
      <c r="D2" s="64"/>
      <c r="E2" s="64" t="s">
        <v>74</v>
      </c>
      <c r="F2" s="64"/>
    </row>
    <row r="3" ht="24.95" customHeight="1" spans="1:6">
      <c r="A3" s="144" t="s">
        <v>782</v>
      </c>
      <c r="B3" s="144"/>
      <c r="C3" s="144"/>
      <c r="D3" s="144"/>
      <c r="E3" s="144"/>
      <c r="F3" s="144"/>
    </row>
    <row r="4" ht="24.95" customHeight="1" spans="1:6">
      <c r="A4" s="66" t="s">
        <v>76</v>
      </c>
      <c r="B4" s="68" t="s">
        <v>690</v>
      </c>
      <c r="C4" s="68" t="s">
        <v>79</v>
      </c>
      <c r="D4" s="68" t="s">
        <v>691</v>
      </c>
      <c r="E4" s="68" t="s">
        <v>77</v>
      </c>
      <c r="F4" s="68" t="s">
        <v>794</v>
      </c>
    </row>
    <row r="5" ht="24.95" customHeight="1" spans="1:6">
      <c r="A5" s="66"/>
      <c r="B5" s="68"/>
      <c r="C5" s="68"/>
      <c r="D5" s="66"/>
      <c r="E5" s="68"/>
      <c r="F5" s="66"/>
    </row>
    <row r="6" ht="24.95" customHeight="1" spans="1:6">
      <c r="A6" s="71">
        <v>7</v>
      </c>
      <c r="B6" s="71">
        <v>8</v>
      </c>
      <c r="C6" s="71">
        <v>9</v>
      </c>
      <c r="D6" s="71" t="s">
        <v>695</v>
      </c>
      <c r="E6" s="71">
        <v>11</v>
      </c>
      <c r="F6" s="71" t="s">
        <v>696</v>
      </c>
    </row>
    <row r="7" ht="30" customHeight="1" spans="1:6">
      <c r="A7" s="72" t="s">
        <v>630</v>
      </c>
      <c r="B7" s="74">
        <v>2538</v>
      </c>
      <c r="C7" s="124">
        <v>4980</v>
      </c>
      <c r="D7" s="105">
        <f t="shared" ref="D7:D11" si="0">B7/C7*100-100</f>
        <v>-49.0361445783133</v>
      </c>
      <c r="E7" s="124">
        <v>5047</v>
      </c>
      <c r="F7" s="105">
        <f t="shared" ref="F7:F11" si="1">B7/E7*100-100</f>
        <v>-49.7127006142263</v>
      </c>
    </row>
    <row r="8" ht="30" customHeight="1" spans="1:6">
      <c r="A8" s="75" t="s">
        <v>632</v>
      </c>
      <c r="B8" s="74">
        <f>1679+2802</f>
        <v>4481</v>
      </c>
      <c r="C8" s="124">
        <f>2178+2914</f>
        <v>5092</v>
      </c>
      <c r="D8" s="105">
        <f t="shared" si="0"/>
        <v>-11.9992144540456</v>
      </c>
      <c r="E8" s="124">
        <f>2178</f>
        <v>2178</v>
      </c>
      <c r="F8" s="105">
        <f t="shared" si="1"/>
        <v>105.739210284665</v>
      </c>
    </row>
    <row r="9" ht="30" customHeight="1" spans="1:6">
      <c r="A9" s="75" t="s">
        <v>633</v>
      </c>
      <c r="B9" s="74">
        <v>2655</v>
      </c>
      <c r="C9" s="124">
        <v>700</v>
      </c>
      <c r="D9" s="105">
        <f t="shared" si="0"/>
        <v>279.285714285714</v>
      </c>
      <c r="E9" s="124">
        <v>700</v>
      </c>
      <c r="F9" s="105">
        <f t="shared" si="1"/>
        <v>279.285714285714</v>
      </c>
    </row>
    <row r="10" ht="30" customHeight="1" spans="1:6">
      <c r="A10" s="75" t="s">
        <v>634</v>
      </c>
      <c r="B10" s="145">
        <v>2990</v>
      </c>
      <c r="C10" s="146">
        <v>3397</v>
      </c>
      <c r="D10" s="105">
        <f t="shared" si="0"/>
        <v>-11.9811598469238</v>
      </c>
      <c r="E10" s="146">
        <v>3397</v>
      </c>
      <c r="F10" s="105">
        <f t="shared" si="1"/>
        <v>-11.9811598469238</v>
      </c>
    </row>
    <row r="11" ht="30" customHeight="1" spans="1:6">
      <c r="A11" s="80" t="s">
        <v>636</v>
      </c>
      <c r="B11" s="81">
        <f>SUM(B7:B10)</f>
        <v>12664</v>
      </c>
      <c r="C11" s="81">
        <f>SUM(C7:C10)</f>
        <v>14169</v>
      </c>
      <c r="D11" s="147">
        <f t="shared" si="0"/>
        <v>-10.6217799421272</v>
      </c>
      <c r="E11" s="81">
        <f>SUM(E7:E10)</f>
        <v>11322</v>
      </c>
      <c r="F11" s="91">
        <f t="shared" si="1"/>
        <v>11.8530295000883</v>
      </c>
    </row>
    <row r="12" ht="30" customHeight="1" spans="1:6">
      <c r="A12" s="148" t="s">
        <v>71</v>
      </c>
      <c r="B12" s="146"/>
      <c r="C12" s="146">
        <v>1811</v>
      </c>
      <c r="D12" s="145"/>
      <c r="E12" s="145"/>
      <c r="F12" s="145"/>
    </row>
    <row r="13" ht="30" customHeight="1" spans="1:6">
      <c r="A13" s="75"/>
      <c r="B13" s="145"/>
      <c r="C13" s="145"/>
      <c r="D13" s="145"/>
      <c r="E13" s="145"/>
      <c r="F13" s="145"/>
    </row>
    <row r="14" ht="30" customHeight="1" spans="1:6">
      <c r="A14" s="80" t="s">
        <v>72</v>
      </c>
      <c r="B14" s="81">
        <f>SUM(B11:B13)</f>
        <v>12664</v>
      </c>
      <c r="C14" s="81">
        <f>SUM(C11:C13)</f>
        <v>15980</v>
      </c>
      <c r="D14" s="147">
        <f>B14/C14*100-100</f>
        <v>-20.7509386733417</v>
      </c>
      <c r="E14" s="81">
        <f>SUM(E11:E13)</f>
        <v>11322</v>
      </c>
      <c r="F14" s="91">
        <f>B14/E14*100-100</f>
        <v>11.8530295000883</v>
      </c>
    </row>
  </sheetData>
  <mergeCells count="10">
    <mergeCell ref="A1:F1"/>
    <mergeCell ref="C2:D2"/>
    <mergeCell ref="E2:F2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2"/>
  <sheetViews>
    <sheetView workbookViewId="0">
      <selection activeCell="M21" sqref="M21"/>
    </sheetView>
  </sheetViews>
  <sheetFormatPr defaultColWidth="9" defaultRowHeight="13.5" outlineLevelCol="4"/>
  <cols>
    <col min="1" max="1" width="7.625" style="61" customWidth="1"/>
    <col min="2" max="3" width="11.75" style="61" customWidth="1"/>
    <col min="4" max="4" width="36.875" style="61" customWidth="1"/>
    <col min="5" max="5" width="16.75" style="61" customWidth="1"/>
    <col min="6" max="16384" width="9" style="61"/>
  </cols>
  <sheetData>
    <row r="1" ht="28.5" customHeight="1" spans="1:5">
      <c r="A1" s="128" t="s">
        <v>798</v>
      </c>
      <c r="B1" s="129"/>
      <c r="C1" s="129"/>
      <c r="D1" s="129"/>
      <c r="E1" s="129"/>
    </row>
    <row r="2" ht="28.5" customHeight="1" spans="1:5">
      <c r="A2" s="130"/>
      <c r="B2" s="130"/>
      <c r="C2" s="130"/>
      <c r="D2" s="131"/>
      <c r="E2" s="111" t="s">
        <v>85</v>
      </c>
    </row>
    <row r="3" ht="28.5" customHeight="1" spans="1:5">
      <c r="A3" s="132" t="s">
        <v>86</v>
      </c>
      <c r="B3" s="133" t="s">
        <v>87</v>
      </c>
      <c r="C3" s="134"/>
      <c r="D3" s="132" t="s">
        <v>88</v>
      </c>
      <c r="E3" s="135" t="s">
        <v>89</v>
      </c>
    </row>
    <row r="4" ht="28.5" customHeight="1" spans="1:5">
      <c r="A4" s="136"/>
      <c r="B4" s="137" t="s">
        <v>90</v>
      </c>
      <c r="C4" s="137" t="s">
        <v>91</v>
      </c>
      <c r="D4" s="136"/>
      <c r="E4" s="138"/>
    </row>
    <row r="5" ht="28.5" customHeight="1" spans="1:5">
      <c r="A5" s="139" t="s">
        <v>92</v>
      </c>
      <c r="B5" s="140"/>
      <c r="C5" s="140"/>
      <c r="D5" s="141"/>
      <c r="E5" s="120">
        <f>E6+E9</f>
        <v>12664</v>
      </c>
    </row>
    <row r="6" ht="28.5" customHeight="1" spans="1:5">
      <c r="A6" s="121">
        <v>1</v>
      </c>
      <c r="B6" s="121">
        <v>507</v>
      </c>
      <c r="C6" s="121"/>
      <c r="D6" s="122" t="s">
        <v>149</v>
      </c>
      <c r="E6" s="123">
        <f>SUM(E7:E8)</f>
        <v>9674</v>
      </c>
    </row>
    <row r="7" ht="28.5" customHeight="1" spans="1:5">
      <c r="A7" s="121">
        <v>2</v>
      </c>
      <c r="B7" s="121"/>
      <c r="C7" s="121" t="s">
        <v>94</v>
      </c>
      <c r="D7" s="122" t="s">
        <v>150</v>
      </c>
      <c r="E7" s="123">
        <v>2802</v>
      </c>
    </row>
    <row r="8" ht="28.5" customHeight="1" spans="1:5">
      <c r="A8" s="121">
        <v>3</v>
      </c>
      <c r="B8" s="121"/>
      <c r="C8" s="121" t="s">
        <v>100</v>
      </c>
      <c r="D8" s="122" t="s">
        <v>152</v>
      </c>
      <c r="E8" s="123">
        <v>6872</v>
      </c>
    </row>
    <row r="9" ht="28.5" customHeight="1" spans="1:5">
      <c r="A9" s="121">
        <v>4</v>
      </c>
      <c r="B9" s="142">
        <v>599</v>
      </c>
      <c r="C9" s="142"/>
      <c r="D9" s="143" t="s">
        <v>156</v>
      </c>
      <c r="E9" s="123">
        <v>2990</v>
      </c>
    </row>
    <row r="10" ht="28.5" customHeight="1" spans="1:5">
      <c r="A10" s="121">
        <v>5</v>
      </c>
      <c r="B10" s="142"/>
      <c r="C10" s="142" t="s">
        <v>100</v>
      </c>
      <c r="D10" s="143" t="s">
        <v>156</v>
      </c>
      <c r="E10" s="123">
        <v>2990</v>
      </c>
    </row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</sheetData>
  <mergeCells count="6">
    <mergeCell ref="A1:E1"/>
    <mergeCell ref="B3:C3"/>
    <mergeCell ref="A5:D5"/>
    <mergeCell ref="A3:A4"/>
    <mergeCell ref="D3:D4"/>
    <mergeCell ref="E3:E4"/>
  </mergeCells>
  <pageMargins left="0.699305555555556" right="0.699305555555556" top="0.75" bottom="0.75" header="0.3" footer="0.3"/>
  <pageSetup paperSize="9" fitToHeight="0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6"/>
  <sheetViews>
    <sheetView workbookViewId="0">
      <selection activeCell="M21" sqref="M21"/>
    </sheetView>
  </sheetViews>
  <sheetFormatPr defaultColWidth="9" defaultRowHeight="13.5" outlineLevelCol="5"/>
  <cols>
    <col min="1" max="4" width="10.5" style="106" customWidth="1"/>
    <col min="5" max="5" width="36.125" style="106" customWidth="1"/>
    <col min="6" max="6" width="14.625" style="106" customWidth="1"/>
    <col min="7" max="16384" width="9" style="106"/>
  </cols>
  <sheetData>
    <row r="1" ht="24" spans="1:6">
      <c r="A1" s="107" t="s">
        <v>799</v>
      </c>
      <c r="B1" s="107"/>
      <c r="C1" s="107"/>
      <c r="D1" s="107"/>
      <c r="E1" s="107"/>
      <c r="F1" s="107"/>
    </row>
    <row r="2" ht="14.25" spans="1:6">
      <c r="A2" s="108"/>
      <c r="B2" s="109" t="s">
        <v>158</v>
      </c>
      <c r="C2" s="109" t="s">
        <v>158</v>
      </c>
      <c r="D2" s="109" t="s">
        <v>158</v>
      </c>
      <c r="E2" s="110" t="s">
        <v>158</v>
      </c>
      <c r="F2" s="111" t="s">
        <v>85</v>
      </c>
    </row>
    <row r="3" ht="32.25" customHeight="1" spans="1:6">
      <c r="A3" s="112" t="s">
        <v>86</v>
      </c>
      <c r="B3" s="113" t="s">
        <v>87</v>
      </c>
      <c r="C3" s="114"/>
      <c r="D3" s="115"/>
      <c r="E3" s="116" t="s">
        <v>88</v>
      </c>
      <c r="F3" s="112" t="s">
        <v>89</v>
      </c>
    </row>
    <row r="4" ht="32.25" customHeight="1" spans="1:6">
      <c r="A4" s="117"/>
      <c r="B4" s="117" t="s">
        <v>90</v>
      </c>
      <c r="C4" s="117" t="s">
        <v>91</v>
      </c>
      <c r="D4" s="117" t="s">
        <v>576</v>
      </c>
      <c r="E4" s="118"/>
      <c r="F4" s="117"/>
    </row>
    <row r="5" ht="32.25" customHeight="1" spans="1:6">
      <c r="A5" s="119" t="s">
        <v>92</v>
      </c>
      <c r="B5" s="119"/>
      <c r="C5" s="119"/>
      <c r="D5" s="119"/>
      <c r="E5" s="119"/>
      <c r="F5" s="120">
        <f>F6+F14</f>
        <v>12664</v>
      </c>
    </row>
    <row r="6" ht="32.25" customHeight="1" spans="1:6">
      <c r="A6" s="121" t="s">
        <v>578</v>
      </c>
      <c r="B6" s="121">
        <v>223</v>
      </c>
      <c r="C6" s="121"/>
      <c r="D6" s="121"/>
      <c r="E6" s="122" t="s">
        <v>641</v>
      </c>
      <c r="F6" s="123">
        <f>F7+F10+F12</f>
        <v>9674</v>
      </c>
    </row>
    <row r="7" ht="32.25" customHeight="1" spans="1:6">
      <c r="A7" s="121" t="s">
        <v>580</v>
      </c>
      <c r="B7" s="121"/>
      <c r="C7" s="575" t="s">
        <v>94</v>
      </c>
      <c r="D7" s="121"/>
      <c r="E7" s="122" t="s">
        <v>642</v>
      </c>
      <c r="F7" s="124">
        <f>F8+F9</f>
        <v>4481</v>
      </c>
    </row>
    <row r="8" ht="32.25" customHeight="1" spans="1:6">
      <c r="A8" s="121">
        <v>3</v>
      </c>
      <c r="B8" s="121"/>
      <c r="C8" s="121"/>
      <c r="D8" s="125" t="s">
        <v>116</v>
      </c>
      <c r="E8" s="122" t="s">
        <v>800</v>
      </c>
      <c r="F8" s="124">
        <v>2802</v>
      </c>
    </row>
    <row r="9" ht="32.25" customHeight="1" spans="1:6">
      <c r="A9" s="121">
        <v>4</v>
      </c>
      <c r="B9" s="121"/>
      <c r="C9" s="121"/>
      <c r="D9" s="121">
        <v>99</v>
      </c>
      <c r="E9" s="122" t="s">
        <v>643</v>
      </c>
      <c r="F9" s="124">
        <v>1679</v>
      </c>
    </row>
    <row r="10" ht="32.25" customHeight="1" spans="1:6">
      <c r="A10" s="121">
        <v>5</v>
      </c>
      <c r="B10" s="121"/>
      <c r="C10" s="121" t="s">
        <v>96</v>
      </c>
      <c r="D10" s="121"/>
      <c r="E10" s="122" t="s">
        <v>644</v>
      </c>
      <c r="F10" s="124">
        <v>2538</v>
      </c>
    </row>
    <row r="11" ht="32.25" customHeight="1" spans="1:6">
      <c r="A11" s="121">
        <v>6</v>
      </c>
      <c r="B11" s="121"/>
      <c r="C11" s="121"/>
      <c r="D11" s="121" t="s">
        <v>94</v>
      </c>
      <c r="E11" s="122" t="s">
        <v>645</v>
      </c>
      <c r="F11" s="124">
        <v>2538</v>
      </c>
    </row>
    <row r="12" ht="32.25" customHeight="1" spans="1:6">
      <c r="A12" s="121">
        <v>7</v>
      </c>
      <c r="B12" s="121"/>
      <c r="C12" s="121" t="s">
        <v>100</v>
      </c>
      <c r="D12" s="121"/>
      <c r="E12" s="122" t="s">
        <v>646</v>
      </c>
      <c r="F12" s="123">
        <v>2655</v>
      </c>
    </row>
    <row r="13" ht="32.25" customHeight="1" spans="1:6">
      <c r="A13" s="121">
        <v>8</v>
      </c>
      <c r="B13" s="121"/>
      <c r="C13" s="121"/>
      <c r="D13" s="121">
        <v>99</v>
      </c>
      <c r="E13" s="122" t="s">
        <v>646</v>
      </c>
      <c r="F13" s="123">
        <v>2655</v>
      </c>
    </row>
    <row r="14" ht="32.25" customHeight="1" spans="1:6">
      <c r="A14" s="121">
        <v>9</v>
      </c>
      <c r="B14" s="126">
        <v>230</v>
      </c>
      <c r="C14" s="126"/>
      <c r="D14" s="126"/>
      <c r="E14" s="127" t="s">
        <v>619</v>
      </c>
      <c r="F14" s="123">
        <v>2990</v>
      </c>
    </row>
    <row r="15" ht="32.25" customHeight="1" spans="1:6">
      <c r="A15" s="121">
        <v>10</v>
      </c>
      <c r="B15" s="126"/>
      <c r="C15" s="126" t="s">
        <v>106</v>
      </c>
      <c r="D15" s="126"/>
      <c r="E15" s="127" t="s">
        <v>647</v>
      </c>
      <c r="F15" s="123">
        <v>2990</v>
      </c>
    </row>
    <row r="16" ht="32.25" customHeight="1" spans="1:6">
      <c r="A16" s="121">
        <v>11</v>
      </c>
      <c r="B16" s="126"/>
      <c r="C16" s="126"/>
      <c r="D16" s="126" t="s">
        <v>98</v>
      </c>
      <c r="E16" s="127" t="s">
        <v>648</v>
      </c>
      <c r="F16" s="123">
        <v>2990</v>
      </c>
    </row>
  </sheetData>
  <mergeCells count="6">
    <mergeCell ref="A1:F1"/>
    <mergeCell ref="B3:D3"/>
    <mergeCell ref="A5:E5"/>
    <mergeCell ref="A3:A4"/>
    <mergeCell ref="E3:E4"/>
    <mergeCell ref="F3:F4"/>
  </mergeCells>
  <pageMargins left="0.699305555555556" right="0.699305555555556" top="0.75" bottom="0.75" header="0.3" footer="0.3"/>
  <pageSetup paperSize="9" scale="9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workbookViewId="0">
      <selection activeCell="I22" sqref="I22"/>
    </sheetView>
  </sheetViews>
  <sheetFormatPr defaultColWidth="9" defaultRowHeight="13.5" outlineLevelCol="4"/>
  <cols>
    <col min="1" max="3" width="12.5" style="61" customWidth="1"/>
    <col min="4" max="4" width="25.375" style="61" customWidth="1"/>
    <col min="5" max="5" width="16.125" style="61" customWidth="1"/>
    <col min="6" max="16384" width="9" style="61"/>
  </cols>
  <sheetData>
    <row r="1" ht="33" customHeight="1" spans="1:5">
      <c r="A1" s="309" t="s">
        <v>84</v>
      </c>
      <c r="B1" s="309"/>
      <c r="C1" s="309"/>
      <c r="D1" s="309"/>
      <c r="E1" s="309"/>
    </row>
    <row r="2" spans="1:5">
      <c r="A2" s="310"/>
      <c r="B2" s="311"/>
      <c r="C2" s="312"/>
      <c r="D2" s="313"/>
      <c r="E2" s="529" t="s">
        <v>85</v>
      </c>
    </row>
    <row r="3" ht="24.75" customHeight="1" spans="1:5">
      <c r="A3" s="315" t="s">
        <v>86</v>
      </c>
      <c r="B3" s="316" t="s">
        <v>87</v>
      </c>
      <c r="C3" s="317"/>
      <c r="D3" s="315" t="s">
        <v>88</v>
      </c>
      <c r="E3" s="318" t="s">
        <v>89</v>
      </c>
    </row>
    <row r="4" ht="24.75" customHeight="1" spans="1:5">
      <c r="A4" s="319"/>
      <c r="B4" s="320" t="s">
        <v>90</v>
      </c>
      <c r="C4" s="321" t="s">
        <v>91</v>
      </c>
      <c r="D4" s="319"/>
      <c r="E4" s="322"/>
    </row>
    <row r="5" ht="24.75" customHeight="1" spans="1:5">
      <c r="A5" s="323" t="s">
        <v>92</v>
      </c>
      <c r="B5" s="324"/>
      <c r="C5" s="324"/>
      <c r="D5" s="325"/>
      <c r="E5" s="530">
        <f>E6+E11+E18+E21+E25</f>
        <v>2032605</v>
      </c>
    </row>
    <row r="6" ht="24.75" customHeight="1" spans="1:5">
      <c r="A6" s="327">
        <v>1</v>
      </c>
      <c r="B6" s="327">
        <v>501</v>
      </c>
      <c r="C6" s="531"/>
      <c r="D6" s="328" t="s">
        <v>93</v>
      </c>
      <c r="E6" s="532">
        <v>615490</v>
      </c>
    </row>
    <row r="7" ht="24.75" customHeight="1" spans="1:5">
      <c r="A7" s="327">
        <v>2</v>
      </c>
      <c r="B7" s="531"/>
      <c r="C7" s="531" t="s">
        <v>94</v>
      </c>
      <c r="D7" s="330" t="s">
        <v>95</v>
      </c>
      <c r="E7" s="532">
        <v>454706</v>
      </c>
    </row>
    <row r="8" ht="24.75" customHeight="1" spans="1:5">
      <c r="A8" s="327">
        <v>3</v>
      </c>
      <c r="B8" s="531"/>
      <c r="C8" s="531" t="s">
        <v>96</v>
      </c>
      <c r="D8" s="330" t="s">
        <v>97</v>
      </c>
      <c r="E8" s="532">
        <v>113067</v>
      </c>
    </row>
    <row r="9" ht="24.75" customHeight="1" spans="1:5">
      <c r="A9" s="327">
        <v>4</v>
      </c>
      <c r="B9" s="531"/>
      <c r="C9" s="531" t="s">
        <v>98</v>
      </c>
      <c r="D9" s="330" t="s">
        <v>99</v>
      </c>
      <c r="E9" s="532">
        <v>42307</v>
      </c>
    </row>
    <row r="10" ht="24.75" customHeight="1" spans="1:5">
      <c r="A10" s="327">
        <v>5</v>
      </c>
      <c r="B10" s="531"/>
      <c r="C10" s="531" t="s">
        <v>100</v>
      </c>
      <c r="D10" s="330" t="s">
        <v>101</v>
      </c>
      <c r="E10" s="532">
        <v>5410</v>
      </c>
    </row>
    <row r="11" ht="24.75" customHeight="1" spans="1:5">
      <c r="A11" s="327">
        <v>6</v>
      </c>
      <c r="B11" s="531">
        <v>502</v>
      </c>
      <c r="C11" s="531"/>
      <c r="D11" s="330" t="s">
        <v>102</v>
      </c>
      <c r="E11" s="532">
        <v>44423</v>
      </c>
    </row>
    <row r="12" ht="24.75" customHeight="1" spans="1:5">
      <c r="A12" s="327">
        <v>7</v>
      </c>
      <c r="B12" s="531"/>
      <c r="C12" s="531" t="s">
        <v>94</v>
      </c>
      <c r="D12" s="330" t="s">
        <v>103</v>
      </c>
      <c r="E12" s="532">
        <v>35194</v>
      </c>
    </row>
    <row r="13" ht="24.75" customHeight="1" spans="1:5">
      <c r="A13" s="327">
        <v>8</v>
      </c>
      <c r="B13" s="531"/>
      <c r="C13" s="531" t="s">
        <v>96</v>
      </c>
      <c r="D13" s="330" t="s">
        <v>104</v>
      </c>
      <c r="E13" s="532">
        <v>41</v>
      </c>
    </row>
    <row r="14" ht="24.75" customHeight="1" spans="1:5">
      <c r="A14" s="327">
        <v>9</v>
      </c>
      <c r="B14" s="531"/>
      <c r="C14" s="531" t="s">
        <v>98</v>
      </c>
      <c r="D14" s="330" t="s">
        <v>105</v>
      </c>
      <c r="E14" s="532">
        <v>276</v>
      </c>
    </row>
    <row r="15" ht="24.75" customHeight="1" spans="1:5">
      <c r="A15" s="327">
        <v>10</v>
      </c>
      <c r="B15" s="531"/>
      <c r="C15" s="531" t="s">
        <v>106</v>
      </c>
      <c r="D15" s="330" t="s">
        <v>107</v>
      </c>
      <c r="E15" s="532">
        <v>3418</v>
      </c>
    </row>
    <row r="16" ht="24.75" customHeight="1" spans="1:5">
      <c r="A16" s="327">
        <v>11</v>
      </c>
      <c r="B16" s="531"/>
      <c r="C16" s="531" t="s">
        <v>108</v>
      </c>
      <c r="D16" s="330" t="s">
        <v>109</v>
      </c>
      <c r="E16" s="532">
        <v>329</v>
      </c>
    </row>
    <row r="17" ht="24.75" customHeight="1" spans="1:5">
      <c r="A17" s="327">
        <v>12</v>
      </c>
      <c r="B17" s="531"/>
      <c r="C17" s="531" t="s">
        <v>100</v>
      </c>
      <c r="D17" s="330" t="s">
        <v>110</v>
      </c>
      <c r="E17" s="532">
        <v>5165</v>
      </c>
    </row>
    <row r="18" ht="24.75" customHeight="1" spans="1:5">
      <c r="A18" s="327">
        <v>13</v>
      </c>
      <c r="B18" s="531">
        <v>505</v>
      </c>
      <c r="C18" s="531"/>
      <c r="D18" s="330" t="s">
        <v>111</v>
      </c>
      <c r="E18" s="533">
        <v>1047874</v>
      </c>
    </row>
    <row r="19" ht="24.75" customHeight="1" spans="1:5">
      <c r="A19" s="327">
        <v>14</v>
      </c>
      <c r="B19" s="531"/>
      <c r="C19" s="531" t="s">
        <v>94</v>
      </c>
      <c r="D19" s="330" t="s">
        <v>112</v>
      </c>
      <c r="E19" s="532">
        <v>960955</v>
      </c>
    </row>
    <row r="20" ht="24.75" customHeight="1" spans="1:5">
      <c r="A20" s="327">
        <v>15</v>
      </c>
      <c r="B20" s="531"/>
      <c r="C20" s="531" t="s">
        <v>96</v>
      </c>
      <c r="D20" s="330" t="s">
        <v>113</v>
      </c>
      <c r="E20" s="532">
        <v>86919</v>
      </c>
    </row>
    <row r="21" ht="24.75" customHeight="1" spans="1:5">
      <c r="A21" s="327">
        <v>16</v>
      </c>
      <c r="B21" s="531">
        <v>509</v>
      </c>
      <c r="C21" s="531"/>
      <c r="D21" s="330" t="s">
        <v>114</v>
      </c>
      <c r="E21" s="532">
        <f>E22+E23+E24</f>
        <v>174216</v>
      </c>
    </row>
    <row r="22" ht="24.75" customHeight="1" spans="1:5">
      <c r="A22" s="327">
        <v>17</v>
      </c>
      <c r="B22" s="531"/>
      <c r="C22" s="531" t="s">
        <v>94</v>
      </c>
      <c r="D22" s="330" t="s">
        <v>115</v>
      </c>
      <c r="E22" s="532">
        <v>79368</v>
      </c>
    </row>
    <row r="23" ht="24.75" customHeight="1" spans="1:5">
      <c r="A23" s="327">
        <v>18</v>
      </c>
      <c r="B23" s="531"/>
      <c r="C23" s="531" t="s">
        <v>116</v>
      </c>
      <c r="D23" s="330" t="s">
        <v>117</v>
      </c>
      <c r="E23" s="532">
        <v>36833</v>
      </c>
    </row>
    <row r="24" ht="24.75" customHeight="1" spans="1:5">
      <c r="A24" s="327">
        <v>19</v>
      </c>
      <c r="B24" s="531"/>
      <c r="C24" s="531" t="s">
        <v>100</v>
      </c>
      <c r="D24" s="330" t="s">
        <v>118</v>
      </c>
      <c r="E24" s="532">
        <v>58015</v>
      </c>
    </row>
    <row r="25" ht="23.25" customHeight="1" spans="1:5">
      <c r="A25" s="327">
        <v>20</v>
      </c>
      <c r="B25" s="327">
        <v>510</v>
      </c>
      <c r="C25" s="332"/>
      <c r="D25" s="330" t="s">
        <v>119</v>
      </c>
      <c r="E25" s="329">
        <v>150602</v>
      </c>
    </row>
    <row r="26" ht="23.25" customHeight="1" spans="1:5">
      <c r="A26" s="327">
        <v>21</v>
      </c>
      <c r="B26" s="332"/>
      <c r="C26" s="327" t="s">
        <v>96</v>
      </c>
      <c r="D26" s="330" t="s">
        <v>120</v>
      </c>
      <c r="E26" s="329">
        <v>150602</v>
      </c>
    </row>
  </sheetData>
  <mergeCells count="6">
    <mergeCell ref="A1:E1"/>
    <mergeCell ref="B3:C3"/>
    <mergeCell ref="A5:D5"/>
    <mergeCell ref="A3:A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6"/>
  <sheetViews>
    <sheetView workbookViewId="0">
      <selection activeCell="H19" sqref="H19"/>
    </sheetView>
  </sheetViews>
  <sheetFormatPr defaultColWidth="9" defaultRowHeight="13.5"/>
  <cols>
    <col min="1" max="1" width="29.125" style="61" customWidth="1"/>
    <col min="2" max="6" width="9" style="61"/>
    <col min="7" max="7" width="2.125" style="61" customWidth="1"/>
    <col min="8" max="8" width="28.125" style="61" customWidth="1"/>
    <col min="9" max="16384" width="9" style="61"/>
  </cols>
  <sheetData>
    <row r="1" ht="25.5" spans="1:13">
      <c r="A1" s="62" t="s">
        <v>801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ht="15.75" spans="1:13">
      <c r="A2" s="63"/>
      <c r="B2" s="63"/>
      <c r="C2" s="63"/>
      <c r="D2" s="63"/>
      <c r="E2" s="63"/>
      <c r="F2" s="63"/>
      <c r="G2" s="63"/>
      <c r="H2" s="63"/>
      <c r="I2" s="63"/>
      <c r="J2" s="64"/>
      <c r="K2" s="64"/>
      <c r="L2" s="64" t="s">
        <v>74</v>
      </c>
      <c r="M2" s="64"/>
    </row>
    <row r="3" ht="15.75" spans="1:13">
      <c r="A3" s="87" t="s">
        <v>2</v>
      </c>
      <c r="B3" s="88"/>
      <c r="C3" s="88"/>
      <c r="D3" s="88"/>
      <c r="E3" s="88"/>
      <c r="F3" s="89"/>
      <c r="G3" s="95"/>
      <c r="H3" s="65" t="s">
        <v>3</v>
      </c>
      <c r="I3" s="65"/>
      <c r="J3" s="65"/>
      <c r="K3" s="65"/>
      <c r="L3" s="65"/>
      <c r="M3" s="65"/>
    </row>
    <row r="4" ht="20.1" customHeight="1" spans="1:13">
      <c r="A4" s="66" t="s">
        <v>76</v>
      </c>
      <c r="B4" s="67" t="s">
        <v>690</v>
      </c>
      <c r="C4" s="67" t="s">
        <v>79</v>
      </c>
      <c r="D4" s="68" t="s">
        <v>691</v>
      </c>
      <c r="E4" s="68" t="s">
        <v>77</v>
      </c>
      <c r="F4" s="69" t="s">
        <v>802</v>
      </c>
      <c r="G4" s="96"/>
      <c r="H4" s="66" t="s">
        <v>76</v>
      </c>
      <c r="I4" s="67" t="s">
        <v>690</v>
      </c>
      <c r="J4" s="67" t="s">
        <v>79</v>
      </c>
      <c r="K4" s="68" t="s">
        <v>691</v>
      </c>
      <c r="L4" s="68" t="s">
        <v>77</v>
      </c>
      <c r="M4" s="69" t="s">
        <v>802</v>
      </c>
    </row>
    <row r="5" ht="20.1" customHeight="1" spans="1:13">
      <c r="A5" s="66"/>
      <c r="B5" s="70"/>
      <c r="C5" s="70"/>
      <c r="D5" s="66"/>
      <c r="E5" s="68"/>
      <c r="F5" s="66"/>
      <c r="G5" s="97"/>
      <c r="H5" s="66"/>
      <c r="I5" s="70"/>
      <c r="J5" s="70"/>
      <c r="K5" s="66"/>
      <c r="L5" s="68"/>
      <c r="M5" s="66"/>
    </row>
    <row r="6" ht="32.1" customHeight="1" spans="1:13">
      <c r="A6" s="71">
        <v>1</v>
      </c>
      <c r="B6" s="71">
        <v>2</v>
      </c>
      <c r="C6" s="71">
        <v>3</v>
      </c>
      <c r="D6" s="90" t="s">
        <v>693</v>
      </c>
      <c r="E6" s="71">
        <v>5</v>
      </c>
      <c r="F6" s="71" t="s">
        <v>694</v>
      </c>
      <c r="G6" s="98"/>
      <c r="H6" s="71">
        <v>7</v>
      </c>
      <c r="I6" s="71">
        <v>8</v>
      </c>
      <c r="J6" s="71">
        <v>9</v>
      </c>
      <c r="K6" s="71" t="s">
        <v>695</v>
      </c>
      <c r="L6" s="71">
        <v>11</v>
      </c>
      <c r="M6" s="71" t="s">
        <v>696</v>
      </c>
    </row>
    <row r="7" ht="32.1" customHeight="1" spans="1:13">
      <c r="A7" s="75" t="s">
        <v>650</v>
      </c>
      <c r="B7" s="74"/>
      <c r="C7" s="74">
        <v>2833.71470509091</v>
      </c>
      <c r="D7" s="74"/>
      <c r="E7" s="74">
        <v>3321.80968</v>
      </c>
      <c r="F7" s="74"/>
      <c r="G7" s="99"/>
      <c r="H7" s="72" t="s">
        <v>651</v>
      </c>
      <c r="I7" s="74"/>
      <c r="J7" s="74">
        <v>46567.10741</v>
      </c>
      <c r="K7" s="74"/>
      <c r="L7" s="74">
        <v>48330.06008</v>
      </c>
      <c r="M7" s="74"/>
    </row>
    <row r="8" ht="32.1" customHeight="1" spans="1:13">
      <c r="A8" s="75" t="s">
        <v>652</v>
      </c>
      <c r="B8" s="74"/>
      <c r="C8" s="74">
        <f>4103.738283-1213.53651</f>
        <v>2890.201773</v>
      </c>
      <c r="D8" s="74"/>
      <c r="E8" s="74">
        <v>2891</v>
      </c>
      <c r="F8" s="74"/>
      <c r="G8" s="100"/>
      <c r="H8" s="75" t="s">
        <v>653</v>
      </c>
      <c r="I8" s="74"/>
      <c r="J8" s="74">
        <v>334.95821</v>
      </c>
      <c r="K8" s="74"/>
      <c r="L8" s="74">
        <v>400</v>
      </c>
      <c r="M8" s="74"/>
    </row>
    <row r="9" ht="32.1" customHeight="1" spans="1:13">
      <c r="A9" s="75" t="s">
        <v>654</v>
      </c>
      <c r="B9" s="74"/>
      <c r="C9" s="74">
        <v>40792.562</v>
      </c>
      <c r="D9" s="74"/>
      <c r="E9" s="74">
        <v>40738.242</v>
      </c>
      <c r="F9" s="74"/>
      <c r="G9" s="100"/>
      <c r="H9" s="76" t="s">
        <v>545</v>
      </c>
      <c r="I9" s="74"/>
      <c r="J9" s="74">
        <v>115.319687</v>
      </c>
      <c r="K9" s="74"/>
      <c r="L9" s="74">
        <v>150</v>
      </c>
      <c r="M9" s="74"/>
    </row>
    <row r="10" ht="32.1" customHeight="1" spans="1:13">
      <c r="A10" s="75" t="s">
        <v>655</v>
      </c>
      <c r="B10" s="74"/>
      <c r="C10" s="74">
        <v>992.731328</v>
      </c>
      <c r="D10" s="74"/>
      <c r="E10" s="74">
        <v>600</v>
      </c>
      <c r="F10" s="74"/>
      <c r="G10" s="100"/>
      <c r="H10" s="77"/>
      <c r="I10" s="74"/>
      <c r="J10" s="74"/>
      <c r="K10" s="74"/>
      <c r="L10" s="78"/>
      <c r="M10" s="74"/>
    </row>
    <row r="11" ht="32.1" customHeight="1" spans="1:13">
      <c r="A11" s="75" t="s">
        <v>656</v>
      </c>
      <c r="B11" s="74"/>
      <c r="C11" s="74">
        <v>25.499364</v>
      </c>
      <c r="D11" s="74"/>
      <c r="E11" s="74">
        <v>0</v>
      </c>
      <c r="F11" s="74"/>
      <c r="G11" s="101"/>
      <c r="H11" s="75"/>
      <c r="I11" s="74"/>
      <c r="J11" s="74"/>
      <c r="K11" s="78"/>
      <c r="L11" s="78"/>
      <c r="M11" s="74"/>
    </row>
    <row r="12" ht="32.1" customHeight="1" spans="1:13">
      <c r="A12" s="80" t="s">
        <v>657</v>
      </c>
      <c r="B12" s="81">
        <f>SUM(B7:B11)</f>
        <v>0</v>
      </c>
      <c r="C12" s="81">
        <f>SUM(C7:C11)</f>
        <v>47534.7091700909</v>
      </c>
      <c r="D12" s="91"/>
      <c r="E12" s="81">
        <f>SUM(E7:E11)</f>
        <v>47551.05168</v>
      </c>
      <c r="F12" s="91"/>
      <c r="G12" s="102"/>
      <c r="H12" s="80" t="s">
        <v>658</v>
      </c>
      <c r="I12" s="81">
        <f t="shared" ref="I12:L12" si="0">SUM(I7:I10)</f>
        <v>0</v>
      </c>
      <c r="J12" s="81">
        <f t="shared" si="0"/>
        <v>47017.385307</v>
      </c>
      <c r="K12" s="91"/>
      <c r="L12" s="81">
        <f t="shared" si="0"/>
        <v>48880.06008</v>
      </c>
      <c r="M12" s="91"/>
    </row>
    <row r="13" ht="32.1" customHeight="1" spans="1:13">
      <c r="A13" s="75" t="s">
        <v>659</v>
      </c>
      <c r="B13" s="74"/>
      <c r="C13" s="74"/>
      <c r="D13" s="92"/>
      <c r="E13" s="74">
        <v>1329</v>
      </c>
      <c r="F13" s="93"/>
      <c r="G13" s="103"/>
      <c r="H13" s="82" t="s">
        <v>71</v>
      </c>
      <c r="I13" s="74"/>
      <c r="J13" s="74">
        <v>518</v>
      </c>
      <c r="K13" s="78"/>
      <c r="L13" s="84"/>
      <c r="M13" s="105"/>
    </row>
    <row r="14" ht="32.1" customHeight="1" spans="1:13">
      <c r="A14" s="80" t="s">
        <v>72</v>
      </c>
      <c r="B14" s="81">
        <f>SUM(B12:B13)</f>
        <v>0</v>
      </c>
      <c r="C14" s="81">
        <f>SUM(C12:C13)</f>
        <v>47534.7091700909</v>
      </c>
      <c r="D14" s="91"/>
      <c r="E14" s="94">
        <f t="shared" ref="E14:J14" si="1">SUM(E12:E13)</f>
        <v>48880.05168</v>
      </c>
      <c r="F14" s="91"/>
      <c r="G14" s="104"/>
      <c r="H14" s="80" t="s">
        <v>72</v>
      </c>
      <c r="I14" s="81">
        <f t="shared" si="1"/>
        <v>0</v>
      </c>
      <c r="J14" s="81">
        <f t="shared" si="1"/>
        <v>47535.385307</v>
      </c>
      <c r="K14" s="91"/>
      <c r="L14" s="81">
        <f>SUM(L12:L13)</f>
        <v>48880.06008</v>
      </c>
      <c r="M14" s="91"/>
    </row>
    <row r="15" ht="15.75" spans="1:13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ht="72.95" customHeight="1" spans="1:13">
      <c r="A16" s="86" t="s">
        <v>803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</row>
  </sheetData>
  <mergeCells count="18">
    <mergeCell ref="A1:M1"/>
    <mergeCell ref="J2:K2"/>
    <mergeCell ref="L2:M2"/>
    <mergeCell ref="A3:F3"/>
    <mergeCell ref="H3:M3"/>
    <mergeCell ref="A16:M16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K4:K5"/>
    <mergeCell ref="L4:L5"/>
    <mergeCell ref="M4:M5"/>
  </mergeCells>
  <printOptions horizontalCentered="1"/>
  <pageMargins left="0.747916666666667" right="0.747916666666667" top="0.984027777777778" bottom="0.984027777777778" header="0.511805555555556" footer="0.511805555555556"/>
  <pageSetup paperSize="9" scale="88" orientation="landscape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6"/>
  <sheetViews>
    <sheetView workbookViewId="0">
      <selection activeCell="A16" sqref="A16:F16"/>
    </sheetView>
  </sheetViews>
  <sheetFormatPr defaultColWidth="9" defaultRowHeight="13.5" outlineLevelCol="5"/>
  <cols>
    <col min="1" max="1" width="29.125" style="61" customWidth="1"/>
    <col min="2" max="6" width="14.375" style="61" customWidth="1"/>
    <col min="7" max="16384" width="9" style="61"/>
  </cols>
  <sheetData>
    <row r="1" ht="25.5" spans="1:6">
      <c r="A1" s="62" t="s">
        <v>804</v>
      </c>
      <c r="B1" s="62"/>
      <c r="C1" s="62"/>
      <c r="D1" s="62"/>
      <c r="E1" s="62"/>
      <c r="F1" s="62"/>
    </row>
    <row r="2" ht="15.75" spans="1:6">
      <c r="A2" s="63"/>
      <c r="B2" s="63"/>
      <c r="C2" s="63"/>
      <c r="D2" s="63"/>
      <c r="E2" s="64" t="s">
        <v>74</v>
      </c>
      <c r="F2" s="64"/>
    </row>
    <row r="3" ht="15.75" spans="1:6">
      <c r="A3" s="87" t="s">
        <v>2</v>
      </c>
      <c r="B3" s="88"/>
      <c r="C3" s="88"/>
      <c r="D3" s="88"/>
      <c r="E3" s="88"/>
      <c r="F3" s="89"/>
    </row>
    <row r="4" ht="20.1" customHeight="1" spans="1:6">
      <c r="A4" s="66" t="s">
        <v>76</v>
      </c>
      <c r="B4" s="67" t="s">
        <v>690</v>
      </c>
      <c r="C4" s="67" t="s">
        <v>79</v>
      </c>
      <c r="D4" s="68" t="s">
        <v>691</v>
      </c>
      <c r="E4" s="68" t="s">
        <v>77</v>
      </c>
      <c r="F4" s="69" t="s">
        <v>802</v>
      </c>
    </row>
    <row r="5" ht="20.1" customHeight="1" spans="1:6">
      <c r="A5" s="66"/>
      <c r="B5" s="70"/>
      <c r="C5" s="70"/>
      <c r="D5" s="66"/>
      <c r="E5" s="68"/>
      <c r="F5" s="66"/>
    </row>
    <row r="6" ht="32.1" customHeight="1" spans="1:6">
      <c r="A6" s="71">
        <v>1</v>
      </c>
      <c r="B6" s="71">
        <v>2</v>
      </c>
      <c r="C6" s="71">
        <v>3</v>
      </c>
      <c r="D6" s="90" t="s">
        <v>693</v>
      </c>
      <c r="E6" s="71">
        <v>5</v>
      </c>
      <c r="F6" s="71" t="s">
        <v>694</v>
      </c>
    </row>
    <row r="7" ht="32.1" customHeight="1" spans="1:6">
      <c r="A7" s="75" t="s">
        <v>650</v>
      </c>
      <c r="B7" s="74"/>
      <c r="C7" s="74">
        <v>2833.71470509091</v>
      </c>
      <c r="D7" s="74"/>
      <c r="E7" s="74">
        <v>3321.80968</v>
      </c>
      <c r="F7" s="74"/>
    </row>
    <row r="8" ht="32.1" customHeight="1" spans="1:6">
      <c r="A8" s="75" t="s">
        <v>652</v>
      </c>
      <c r="B8" s="74"/>
      <c r="C8" s="74">
        <f>4103.738283-1213.53651</f>
        <v>2890.201773</v>
      </c>
      <c r="D8" s="74"/>
      <c r="E8" s="74">
        <v>2891</v>
      </c>
      <c r="F8" s="74"/>
    </row>
    <row r="9" ht="32.1" customHeight="1" spans="1:6">
      <c r="A9" s="75" t="s">
        <v>654</v>
      </c>
      <c r="B9" s="74"/>
      <c r="C9" s="74">
        <v>40792.562</v>
      </c>
      <c r="D9" s="74"/>
      <c r="E9" s="74">
        <v>40738.242</v>
      </c>
      <c r="F9" s="74"/>
    </row>
    <row r="10" ht="32.1" customHeight="1" spans="1:6">
      <c r="A10" s="75" t="s">
        <v>655</v>
      </c>
      <c r="B10" s="74"/>
      <c r="C10" s="74">
        <v>992.731328</v>
      </c>
      <c r="D10" s="74"/>
      <c r="E10" s="74">
        <v>600</v>
      </c>
      <c r="F10" s="74"/>
    </row>
    <row r="11" ht="32.1" customHeight="1" spans="1:6">
      <c r="A11" s="75" t="s">
        <v>656</v>
      </c>
      <c r="B11" s="74"/>
      <c r="C11" s="74">
        <v>25.499364</v>
      </c>
      <c r="D11" s="74"/>
      <c r="E11" s="74">
        <v>0</v>
      </c>
      <c r="F11" s="74"/>
    </row>
    <row r="12" ht="32.1" customHeight="1" spans="1:6">
      <c r="A12" s="80" t="s">
        <v>657</v>
      </c>
      <c r="B12" s="81">
        <f>SUM(B7:B11)</f>
        <v>0</v>
      </c>
      <c r="C12" s="81">
        <f>SUM(C7:C11)</f>
        <v>47534.7091700909</v>
      </c>
      <c r="D12" s="91"/>
      <c r="E12" s="81">
        <f>SUM(E7:E11)</f>
        <v>47551.05168</v>
      </c>
      <c r="F12" s="91"/>
    </row>
    <row r="13" ht="32.1" customHeight="1" spans="1:6">
      <c r="A13" s="75" t="s">
        <v>659</v>
      </c>
      <c r="B13" s="74"/>
      <c r="C13" s="74"/>
      <c r="D13" s="92"/>
      <c r="E13" s="74">
        <v>1329</v>
      </c>
      <c r="F13" s="93"/>
    </row>
    <row r="14" ht="32.1" customHeight="1" spans="1:6">
      <c r="A14" s="80" t="s">
        <v>72</v>
      </c>
      <c r="B14" s="81">
        <f>SUM(B12:B13)</f>
        <v>0</v>
      </c>
      <c r="C14" s="81">
        <f>SUM(C12:C13)</f>
        <v>47534.7091700909</v>
      </c>
      <c r="D14" s="91"/>
      <c r="E14" s="94">
        <f>SUM(E12:E13)</f>
        <v>48880.05168</v>
      </c>
      <c r="F14" s="91"/>
    </row>
    <row r="15" ht="15.75" spans="1:6">
      <c r="A15" s="63"/>
      <c r="B15" s="63"/>
      <c r="C15" s="63"/>
      <c r="D15" s="63"/>
      <c r="E15" s="63"/>
      <c r="F15" s="63"/>
    </row>
    <row r="16" ht="72.95" customHeight="1" spans="1:6">
      <c r="A16" s="86" t="s">
        <v>803</v>
      </c>
      <c r="B16" s="86"/>
      <c r="C16" s="86"/>
      <c r="D16" s="86"/>
      <c r="E16" s="86"/>
      <c r="F16" s="86"/>
    </row>
  </sheetData>
  <mergeCells count="10">
    <mergeCell ref="A1:F1"/>
    <mergeCell ref="E2:F2"/>
    <mergeCell ref="A3:F3"/>
    <mergeCell ref="A16:F16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landscape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6"/>
  <sheetViews>
    <sheetView workbookViewId="0">
      <selection activeCell="A16" sqref="A16:F16"/>
    </sheetView>
  </sheetViews>
  <sheetFormatPr defaultColWidth="9" defaultRowHeight="13.5" outlineLevelCol="5"/>
  <cols>
    <col min="1" max="1" width="29.875" style="61" customWidth="1"/>
    <col min="2" max="6" width="16.75" style="61" customWidth="1"/>
    <col min="7" max="16384" width="9" style="61"/>
  </cols>
  <sheetData>
    <row r="1" ht="25.5" spans="1:6">
      <c r="A1" s="62" t="s">
        <v>805</v>
      </c>
      <c r="B1" s="62"/>
      <c r="C1" s="62"/>
      <c r="D1" s="62"/>
      <c r="E1" s="62"/>
      <c r="F1" s="62"/>
    </row>
    <row r="2" ht="15.75" spans="1:6">
      <c r="A2" s="63"/>
      <c r="B2" s="63"/>
      <c r="C2" s="64"/>
      <c r="D2" s="64"/>
      <c r="E2" s="64" t="s">
        <v>74</v>
      </c>
      <c r="F2" s="64"/>
    </row>
    <row r="3" ht="15.75" spans="1:6">
      <c r="A3" s="65" t="s">
        <v>3</v>
      </c>
      <c r="B3" s="65"/>
      <c r="C3" s="65"/>
      <c r="D3" s="65"/>
      <c r="E3" s="65"/>
      <c r="F3" s="65"/>
    </row>
    <row r="4" ht="20.1" customHeight="1" spans="1:6">
      <c r="A4" s="66" t="s">
        <v>76</v>
      </c>
      <c r="B4" s="67" t="s">
        <v>690</v>
      </c>
      <c r="C4" s="67" t="s">
        <v>79</v>
      </c>
      <c r="D4" s="68" t="s">
        <v>691</v>
      </c>
      <c r="E4" s="68" t="s">
        <v>77</v>
      </c>
      <c r="F4" s="69" t="s">
        <v>802</v>
      </c>
    </row>
    <row r="5" ht="20.1" customHeight="1" spans="1:6">
      <c r="A5" s="66"/>
      <c r="B5" s="70"/>
      <c r="C5" s="70"/>
      <c r="D5" s="66"/>
      <c r="E5" s="68"/>
      <c r="F5" s="66"/>
    </row>
    <row r="6" ht="32.1" customHeight="1" spans="1:6">
      <c r="A6" s="71">
        <v>7</v>
      </c>
      <c r="B6" s="71">
        <v>8</v>
      </c>
      <c r="C6" s="71">
        <v>9</v>
      </c>
      <c r="D6" s="71" t="s">
        <v>695</v>
      </c>
      <c r="E6" s="71">
        <v>11</v>
      </c>
      <c r="F6" s="71" t="s">
        <v>696</v>
      </c>
    </row>
    <row r="7" ht="32.1" customHeight="1" spans="1:6">
      <c r="A7" s="72" t="s">
        <v>651</v>
      </c>
      <c r="B7" s="73"/>
      <c r="C7" s="74">
        <v>46567.10741</v>
      </c>
      <c r="D7" s="73"/>
      <c r="E7" s="74">
        <v>48330.06008</v>
      </c>
      <c r="F7" s="73"/>
    </row>
    <row r="8" ht="32.1" customHeight="1" spans="1:6">
      <c r="A8" s="75" t="s">
        <v>653</v>
      </c>
      <c r="B8" s="73"/>
      <c r="C8" s="74">
        <v>334.95821</v>
      </c>
      <c r="D8" s="73"/>
      <c r="E8" s="74">
        <v>400</v>
      </c>
      <c r="F8" s="73"/>
    </row>
    <row r="9" ht="32.1" customHeight="1" spans="1:6">
      <c r="A9" s="76" t="s">
        <v>545</v>
      </c>
      <c r="B9" s="73"/>
      <c r="C9" s="74">
        <v>115.319687</v>
      </c>
      <c r="D9" s="73"/>
      <c r="E9" s="74">
        <v>150</v>
      </c>
      <c r="F9" s="73"/>
    </row>
    <row r="10" ht="32.1" customHeight="1" spans="1:6">
      <c r="A10" s="77"/>
      <c r="B10" s="74"/>
      <c r="C10" s="74"/>
      <c r="D10" s="74"/>
      <c r="E10" s="78"/>
      <c r="F10" s="79"/>
    </row>
    <row r="11" ht="32.1" customHeight="1" spans="1:6">
      <c r="A11" s="75"/>
      <c r="B11" s="74"/>
      <c r="C11" s="74"/>
      <c r="D11" s="78"/>
      <c r="E11" s="78"/>
      <c r="F11" s="79"/>
    </row>
    <row r="12" ht="32.1" customHeight="1" spans="1:6">
      <c r="A12" s="80" t="s">
        <v>658</v>
      </c>
      <c r="B12" s="81">
        <f>SUM(B7:B10)</f>
        <v>0</v>
      </c>
      <c r="C12" s="81">
        <f>SUM(C7:C10)</f>
        <v>47017.385307</v>
      </c>
      <c r="D12" s="73"/>
      <c r="E12" s="81">
        <f>SUM(E7:E10)</f>
        <v>48880.06008</v>
      </c>
      <c r="F12" s="73"/>
    </row>
    <row r="13" ht="32.1" customHeight="1" spans="1:6">
      <c r="A13" s="82" t="s">
        <v>71</v>
      </c>
      <c r="B13" s="74"/>
      <c r="C13" s="74">
        <v>518</v>
      </c>
      <c r="D13" s="83"/>
      <c r="E13" s="84"/>
      <c r="F13" s="85"/>
    </row>
    <row r="14" ht="32.1" customHeight="1" spans="1:6">
      <c r="A14" s="80" t="s">
        <v>72</v>
      </c>
      <c r="B14" s="81">
        <f>SUM(B12:B13)</f>
        <v>0</v>
      </c>
      <c r="C14" s="81">
        <f>SUM(C12:C13)</f>
        <v>47535.385307</v>
      </c>
      <c r="D14" s="73"/>
      <c r="E14" s="81">
        <f>SUM(E12:E13)</f>
        <v>48880.06008</v>
      </c>
      <c r="F14" s="73"/>
    </row>
    <row r="15" ht="15.75" spans="1:6">
      <c r="A15" s="63"/>
      <c r="B15" s="63"/>
      <c r="C15" s="63"/>
      <c r="D15" s="63"/>
      <c r="E15" s="63"/>
      <c r="F15" s="63"/>
    </row>
    <row r="16" ht="72.95" customHeight="1" spans="1:6">
      <c r="A16" s="86" t="s">
        <v>803</v>
      </c>
      <c r="B16" s="86"/>
      <c r="C16" s="86"/>
      <c r="D16" s="86"/>
      <c r="E16" s="86"/>
      <c r="F16" s="86"/>
    </row>
  </sheetData>
  <mergeCells count="11">
    <mergeCell ref="A1:F1"/>
    <mergeCell ref="C2:D2"/>
    <mergeCell ref="E2:F2"/>
    <mergeCell ref="A3:F3"/>
    <mergeCell ref="A16:F16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landscape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43"/>
  <sheetViews>
    <sheetView view="pageBreakPreview" zoomScaleNormal="100" zoomScaleSheetLayoutView="100" workbookViewId="0">
      <selection activeCell="M21" sqref="M21"/>
    </sheetView>
  </sheetViews>
  <sheetFormatPr defaultColWidth="9" defaultRowHeight="13.5"/>
  <cols>
    <col min="1" max="1" width="19.875" style="26" customWidth="1"/>
    <col min="2" max="2" width="14.5" style="29" customWidth="1"/>
    <col min="3" max="3" width="13.25" style="26" customWidth="1"/>
    <col min="4" max="4" width="15.625" style="26" customWidth="1"/>
    <col min="5" max="5" width="15" style="26" customWidth="1"/>
    <col min="6" max="8" width="19.625" style="26" customWidth="1"/>
    <col min="9" max="10" width="9" style="26" customWidth="1"/>
    <col min="11" max="256" width="9" style="26"/>
    <col min="257" max="16384" width="9" style="30"/>
  </cols>
  <sheetData>
    <row r="1" ht="28.5" customHeight="1" spans="1:256">
      <c r="A1" s="31" t="s">
        <v>806</v>
      </c>
      <c r="B1" s="31"/>
      <c r="C1" s="31"/>
      <c r="D1" s="31"/>
      <c r="E1" s="31"/>
      <c r="F1" s="31"/>
      <c r="G1" s="31"/>
      <c r="H1" s="31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</row>
    <row r="2" ht="22.5" customHeight="1" spans="1:8">
      <c r="A2" s="32"/>
      <c r="B2" s="33"/>
      <c r="C2" s="32"/>
      <c r="D2" s="32"/>
      <c r="E2" s="32"/>
      <c r="F2" s="32"/>
      <c r="G2" s="32"/>
      <c r="H2" s="34" t="s">
        <v>807</v>
      </c>
    </row>
    <row r="3" ht="36" customHeight="1" spans="1:8">
      <c r="A3" s="35" t="s">
        <v>808</v>
      </c>
      <c r="B3" s="36" t="s">
        <v>809</v>
      </c>
      <c r="C3" s="37" t="s">
        <v>810</v>
      </c>
      <c r="D3" s="37" t="s">
        <v>811</v>
      </c>
      <c r="E3" s="37" t="s">
        <v>812</v>
      </c>
      <c r="F3" s="38" t="s">
        <v>813</v>
      </c>
      <c r="G3" s="39"/>
      <c r="H3" s="40"/>
    </row>
    <row r="4" ht="36" customHeight="1" spans="1:8">
      <c r="A4" s="41"/>
      <c r="B4" s="42"/>
      <c r="C4" s="43"/>
      <c r="D4" s="43"/>
      <c r="E4" s="43"/>
      <c r="F4" s="44" t="s">
        <v>814</v>
      </c>
      <c r="G4" s="45" t="s">
        <v>815</v>
      </c>
      <c r="H4" s="45" t="s">
        <v>816</v>
      </c>
    </row>
    <row r="5" s="26" customFormat="1" ht="36" customHeight="1" spans="1:8">
      <c r="A5" s="46" t="s">
        <v>817</v>
      </c>
      <c r="B5" s="47" t="s">
        <v>669</v>
      </c>
      <c r="C5" s="48">
        <v>9053</v>
      </c>
      <c r="D5" s="48">
        <v>1150</v>
      </c>
      <c r="E5" s="48">
        <v>330</v>
      </c>
      <c r="F5" s="48">
        <f>G5+H5</f>
        <v>7573</v>
      </c>
      <c r="G5" s="49">
        <v>2430</v>
      </c>
      <c r="H5" s="49">
        <v>5143</v>
      </c>
    </row>
    <row r="6" s="27" customFormat="1" ht="36" customHeight="1" spans="1:10">
      <c r="A6" s="46" t="s">
        <v>818</v>
      </c>
      <c r="B6" s="47" t="s">
        <v>669</v>
      </c>
      <c r="C6" s="48">
        <v>6461</v>
      </c>
      <c r="D6" s="48">
        <v>80</v>
      </c>
      <c r="E6" s="48">
        <v>0</v>
      </c>
      <c r="F6" s="48">
        <v>6381</v>
      </c>
      <c r="G6" s="48">
        <v>2428</v>
      </c>
      <c r="H6" s="48">
        <v>3953</v>
      </c>
      <c r="J6" s="60"/>
    </row>
    <row r="7" s="28" customFormat="1" ht="43.5" customHeight="1" spans="1:8">
      <c r="A7" s="46" t="s">
        <v>819</v>
      </c>
      <c r="B7" s="46" t="s">
        <v>820</v>
      </c>
      <c r="C7" s="48">
        <f>D7+E7+F7</f>
        <v>8950.33</v>
      </c>
      <c r="D7" s="48">
        <v>800</v>
      </c>
      <c r="E7" s="48">
        <v>297.33</v>
      </c>
      <c r="F7" s="48">
        <f>G7+H7</f>
        <v>7853</v>
      </c>
      <c r="G7" s="48">
        <v>2793</v>
      </c>
      <c r="H7" s="48">
        <v>5060</v>
      </c>
    </row>
    <row r="8" ht="53.25" customHeight="1" spans="1:256">
      <c r="A8" s="50" t="s">
        <v>821</v>
      </c>
      <c r="B8" s="50"/>
      <c r="C8" s="50"/>
      <c r="D8" s="50"/>
      <c r="E8" s="50"/>
      <c r="F8" s="50"/>
      <c r="G8" s="50"/>
      <c r="H8" s="50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</row>
    <row r="9" spans="1:256">
      <c r="A9" s="51"/>
      <c r="B9" s="52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</row>
    <row r="11" spans="5:5">
      <c r="E11" s="53"/>
    </row>
    <row r="14" spans="2:8">
      <c r="B14" s="54"/>
      <c r="D14" s="55"/>
      <c r="H14" s="56"/>
    </row>
    <row r="15" spans="2:8">
      <c r="B15" s="57"/>
      <c r="C15" s="57"/>
      <c r="D15" s="57"/>
      <c r="H15" s="57"/>
    </row>
    <row r="17" spans="8:8">
      <c r="H17" s="58"/>
    </row>
    <row r="18" spans="8:8">
      <c r="H18" s="58"/>
    </row>
    <row r="19" spans="8:8">
      <c r="H19" s="58"/>
    </row>
    <row r="43" ht="19.5" customHeight="1"/>
  </sheetData>
  <mergeCells count="8">
    <mergeCell ref="A1:H1"/>
    <mergeCell ref="F3:H3"/>
    <mergeCell ref="A8:H8"/>
    <mergeCell ref="A3:A4"/>
    <mergeCell ref="B3:B4"/>
    <mergeCell ref="C3:C4"/>
    <mergeCell ref="D3:D4"/>
    <mergeCell ref="E3:E4"/>
  </mergeCells>
  <printOptions horizontalCentered="1"/>
  <pageMargins left="0.509027777777778" right="0.509027777777778" top="0.349305555555556" bottom="0.349305555555556" header="0.309027777777778" footer="0.11875"/>
  <pageSetup paperSize="9" fitToHeight="0" orientation="landscape"/>
  <headerFooter alignWithMargins="0">
    <oddFooter>&amp;C第 &amp;P 页，共 &amp;N 页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1"/>
  <sheetViews>
    <sheetView workbookViewId="0">
      <selection activeCell="E23" sqref="E23"/>
    </sheetView>
  </sheetViews>
  <sheetFormatPr defaultColWidth="8.75" defaultRowHeight="13.5"/>
  <cols>
    <col min="1" max="1" width="10.375" style="4" customWidth="1"/>
    <col min="2" max="2" width="22.625" style="4" customWidth="1"/>
    <col min="3" max="3" width="16.375" style="5" customWidth="1"/>
    <col min="4" max="4" width="15.375" style="4" customWidth="1"/>
    <col min="5" max="5" width="15.125" style="4" customWidth="1"/>
    <col min="6" max="8" width="15.375" style="4" customWidth="1"/>
    <col min="9" max="9" width="21" style="4" customWidth="1"/>
    <col min="10" max="10" width="15.625" style="4" customWidth="1"/>
    <col min="11" max="11" width="12.75" style="4" customWidth="1"/>
    <col min="12" max="12" width="11.625" style="4" customWidth="1"/>
    <col min="13" max="256" width="8.75" style="4"/>
    <col min="257" max="257" width="10.375" style="4" customWidth="1"/>
    <col min="258" max="258" width="22.625" style="4" customWidth="1"/>
    <col min="259" max="260" width="15.375" style="4" customWidth="1"/>
    <col min="261" max="261" width="12.125" style="4" customWidth="1"/>
    <col min="262" max="264" width="15.375" style="4" customWidth="1"/>
    <col min="265" max="265" width="25.5" style="4" customWidth="1"/>
    <col min="266" max="266" width="15.625" style="4" customWidth="1"/>
    <col min="267" max="267" width="12.75" style="4" customWidth="1"/>
    <col min="268" max="268" width="11.625" style="4" customWidth="1"/>
    <col min="269" max="512" width="8.75" style="4"/>
    <col min="513" max="513" width="10.375" style="4" customWidth="1"/>
    <col min="514" max="514" width="22.625" style="4" customWidth="1"/>
    <col min="515" max="516" width="15.375" style="4" customWidth="1"/>
    <col min="517" max="517" width="12.125" style="4" customWidth="1"/>
    <col min="518" max="520" width="15.375" style="4" customWidth="1"/>
    <col min="521" max="521" width="25.5" style="4" customWidth="1"/>
    <col min="522" max="522" width="15.625" style="4" customWidth="1"/>
    <col min="523" max="523" width="12.75" style="4" customWidth="1"/>
    <col min="524" max="524" width="11.625" style="4" customWidth="1"/>
    <col min="525" max="768" width="8.75" style="4"/>
    <col min="769" max="769" width="10.375" style="4" customWidth="1"/>
    <col min="770" max="770" width="22.625" style="4" customWidth="1"/>
    <col min="771" max="772" width="15.375" style="4" customWidth="1"/>
    <col min="773" max="773" width="12.125" style="4" customWidth="1"/>
    <col min="774" max="776" width="15.375" style="4" customWidth="1"/>
    <col min="777" max="777" width="25.5" style="4" customWidth="1"/>
    <col min="778" max="778" width="15.625" style="4" customWidth="1"/>
    <col min="779" max="779" width="12.75" style="4" customWidth="1"/>
    <col min="780" max="780" width="11.625" style="4" customWidth="1"/>
    <col min="781" max="1024" width="8.75" style="4"/>
    <col min="1025" max="1025" width="10.375" style="4" customWidth="1"/>
    <col min="1026" max="1026" width="22.625" style="4" customWidth="1"/>
    <col min="1027" max="1028" width="15.375" style="4" customWidth="1"/>
    <col min="1029" max="1029" width="12.125" style="4" customWidth="1"/>
    <col min="1030" max="1032" width="15.375" style="4" customWidth="1"/>
    <col min="1033" max="1033" width="25.5" style="4" customWidth="1"/>
    <col min="1034" max="1034" width="15.625" style="4" customWidth="1"/>
    <col min="1035" max="1035" width="12.75" style="4" customWidth="1"/>
    <col min="1036" max="1036" width="11.625" style="4" customWidth="1"/>
    <col min="1037" max="1280" width="8.75" style="4"/>
    <col min="1281" max="1281" width="10.375" style="4" customWidth="1"/>
    <col min="1282" max="1282" width="22.625" style="4" customWidth="1"/>
    <col min="1283" max="1284" width="15.375" style="4" customWidth="1"/>
    <col min="1285" max="1285" width="12.125" style="4" customWidth="1"/>
    <col min="1286" max="1288" width="15.375" style="4" customWidth="1"/>
    <col min="1289" max="1289" width="25.5" style="4" customWidth="1"/>
    <col min="1290" max="1290" width="15.625" style="4" customWidth="1"/>
    <col min="1291" max="1291" width="12.75" style="4" customWidth="1"/>
    <col min="1292" max="1292" width="11.625" style="4" customWidth="1"/>
    <col min="1293" max="1536" width="8.75" style="4"/>
    <col min="1537" max="1537" width="10.375" style="4" customWidth="1"/>
    <col min="1538" max="1538" width="22.625" style="4" customWidth="1"/>
    <col min="1539" max="1540" width="15.375" style="4" customWidth="1"/>
    <col min="1541" max="1541" width="12.125" style="4" customWidth="1"/>
    <col min="1542" max="1544" width="15.375" style="4" customWidth="1"/>
    <col min="1545" max="1545" width="25.5" style="4" customWidth="1"/>
    <col min="1546" max="1546" width="15.625" style="4" customWidth="1"/>
    <col min="1547" max="1547" width="12.75" style="4" customWidth="1"/>
    <col min="1548" max="1548" width="11.625" style="4" customWidth="1"/>
    <col min="1549" max="1792" width="8.75" style="4"/>
    <col min="1793" max="1793" width="10.375" style="4" customWidth="1"/>
    <col min="1794" max="1794" width="22.625" style="4" customWidth="1"/>
    <col min="1795" max="1796" width="15.375" style="4" customWidth="1"/>
    <col min="1797" max="1797" width="12.125" style="4" customWidth="1"/>
    <col min="1798" max="1800" width="15.375" style="4" customWidth="1"/>
    <col min="1801" max="1801" width="25.5" style="4" customWidth="1"/>
    <col min="1802" max="1802" width="15.625" style="4" customWidth="1"/>
    <col min="1803" max="1803" width="12.75" style="4" customWidth="1"/>
    <col min="1804" max="1804" width="11.625" style="4" customWidth="1"/>
    <col min="1805" max="2048" width="8.75" style="4"/>
    <col min="2049" max="2049" width="10.375" style="4" customWidth="1"/>
    <col min="2050" max="2050" width="22.625" style="4" customWidth="1"/>
    <col min="2051" max="2052" width="15.375" style="4" customWidth="1"/>
    <col min="2053" max="2053" width="12.125" style="4" customWidth="1"/>
    <col min="2054" max="2056" width="15.375" style="4" customWidth="1"/>
    <col min="2057" max="2057" width="25.5" style="4" customWidth="1"/>
    <col min="2058" max="2058" width="15.625" style="4" customWidth="1"/>
    <col min="2059" max="2059" width="12.75" style="4" customWidth="1"/>
    <col min="2060" max="2060" width="11.625" style="4" customWidth="1"/>
    <col min="2061" max="2304" width="8.75" style="4"/>
    <col min="2305" max="2305" width="10.375" style="4" customWidth="1"/>
    <col min="2306" max="2306" width="22.625" style="4" customWidth="1"/>
    <col min="2307" max="2308" width="15.375" style="4" customWidth="1"/>
    <col min="2309" max="2309" width="12.125" style="4" customWidth="1"/>
    <col min="2310" max="2312" width="15.375" style="4" customWidth="1"/>
    <col min="2313" max="2313" width="25.5" style="4" customWidth="1"/>
    <col min="2314" max="2314" width="15.625" style="4" customWidth="1"/>
    <col min="2315" max="2315" width="12.75" style="4" customWidth="1"/>
    <col min="2316" max="2316" width="11.625" style="4" customWidth="1"/>
    <col min="2317" max="2560" width="8.75" style="4"/>
    <col min="2561" max="2561" width="10.375" style="4" customWidth="1"/>
    <col min="2562" max="2562" width="22.625" style="4" customWidth="1"/>
    <col min="2563" max="2564" width="15.375" style="4" customWidth="1"/>
    <col min="2565" max="2565" width="12.125" style="4" customWidth="1"/>
    <col min="2566" max="2568" width="15.375" style="4" customWidth="1"/>
    <col min="2569" max="2569" width="25.5" style="4" customWidth="1"/>
    <col min="2570" max="2570" width="15.625" style="4" customWidth="1"/>
    <col min="2571" max="2571" width="12.75" style="4" customWidth="1"/>
    <col min="2572" max="2572" width="11.625" style="4" customWidth="1"/>
    <col min="2573" max="2816" width="8.75" style="4"/>
    <col min="2817" max="2817" width="10.375" style="4" customWidth="1"/>
    <col min="2818" max="2818" width="22.625" style="4" customWidth="1"/>
    <col min="2819" max="2820" width="15.375" style="4" customWidth="1"/>
    <col min="2821" max="2821" width="12.125" style="4" customWidth="1"/>
    <col min="2822" max="2824" width="15.375" style="4" customWidth="1"/>
    <col min="2825" max="2825" width="25.5" style="4" customWidth="1"/>
    <col min="2826" max="2826" width="15.625" style="4" customWidth="1"/>
    <col min="2827" max="2827" width="12.75" style="4" customWidth="1"/>
    <col min="2828" max="2828" width="11.625" style="4" customWidth="1"/>
    <col min="2829" max="3072" width="8.75" style="4"/>
    <col min="3073" max="3073" width="10.375" style="4" customWidth="1"/>
    <col min="3074" max="3074" width="22.625" style="4" customWidth="1"/>
    <col min="3075" max="3076" width="15.375" style="4" customWidth="1"/>
    <col min="3077" max="3077" width="12.125" style="4" customWidth="1"/>
    <col min="3078" max="3080" width="15.375" style="4" customWidth="1"/>
    <col min="3081" max="3081" width="25.5" style="4" customWidth="1"/>
    <col min="3082" max="3082" width="15.625" style="4" customWidth="1"/>
    <col min="3083" max="3083" width="12.75" style="4" customWidth="1"/>
    <col min="3084" max="3084" width="11.625" style="4" customWidth="1"/>
    <col min="3085" max="3328" width="8.75" style="4"/>
    <col min="3329" max="3329" width="10.375" style="4" customWidth="1"/>
    <col min="3330" max="3330" width="22.625" style="4" customWidth="1"/>
    <col min="3331" max="3332" width="15.375" style="4" customWidth="1"/>
    <col min="3333" max="3333" width="12.125" style="4" customWidth="1"/>
    <col min="3334" max="3336" width="15.375" style="4" customWidth="1"/>
    <col min="3337" max="3337" width="25.5" style="4" customWidth="1"/>
    <col min="3338" max="3338" width="15.625" style="4" customWidth="1"/>
    <col min="3339" max="3339" width="12.75" style="4" customWidth="1"/>
    <col min="3340" max="3340" width="11.625" style="4" customWidth="1"/>
    <col min="3341" max="3584" width="8.75" style="4"/>
    <col min="3585" max="3585" width="10.375" style="4" customWidth="1"/>
    <col min="3586" max="3586" width="22.625" style="4" customWidth="1"/>
    <col min="3587" max="3588" width="15.375" style="4" customWidth="1"/>
    <col min="3589" max="3589" width="12.125" style="4" customWidth="1"/>
    <col min="3590" max="3592" width="15.375" style="4" customWidth="1"/>
    <col min="3593" max="3593" width="25.5" style="4" customWidth="1"/>
    <col min="3594" max="3594" width="15.625" style="4" customWidth="1"/>
    <col min="3595" max="3595" width="12.75" style="4" customWidth="1"/>
    <col min="3596" max="3596" width="11.625" style="4" customWidth="1"/>
    <col min="3597" max="3840" width="8.75" style="4"/>
    <col min="3841" max="3841" width="10.375" style="4" customWidth="1"/>
    <col min="3842" max="3842" width="22.625" style="4" customWidth="1"/>
    <col min="3843" max="3844" width="15.375" style="4" customWidth="1"/>
    <col min="3845" max="3845" width="12.125" style="4" customWidth="1"/>
    <col min="3846" max="3848" width="15.375" style="4" customWidth="1"/>
    <col min="3849" max="3849" width="25.5" style="4" customWidth="1"/>
    <col min="3850" max="3850" width="15.625" style="4" customWidth="1"/>
    <col min="3851" max="3851" width="12.75" style="4" customWidth="1"/>
    <col min="3852" max="3852" width="11.625" style="4" customWidth="1"/>
    <col min="3853" max="4096" width="8.75" style="4"/>
    <col min="4097" max="4097" width="10.375" style="4" customWidth="1"/>
    <col min="4098" max="4098" width="22.625" style="4" customWidth="1"/>
    <col min="4099" max="4100" width="15.375" style="4" customWidth="1"/>
    <col min="4101" max="4101" width="12.125" style="4" customWidth="1"/>
    <col min="4102" max="4104" width="15.375" style="4" customWidth="1"/>
    <col min="4105" max="4105" width="25.5" style="4" customWidth="1"/>
    <col min="4106" max="4106" width="15.625" style="4" customWidth="1"/>
    <col min="4107" max="4107" width="12.75" style="4" customWidth="1"/>
    <col min="4108" max="4108" width="11.625" style="4" customWidth="1"/>
    <col min="4109" max="4352" width="8.75" style="4"/>
    <col min="4353" max="4353" width="10.375" style="4" customWidth="1"/>
    <col min="4354" max="4354" width="22.625" style="4" customWidth="1"/>
    <col min="4355" max="4356" width="15.375" style="4" customWidth="1"/>
    <col min="4357" max="4357" width="12.125" style="4" customWidth="1"/>
    <col min="4358" max="4360" width="15.375" style="4" customWidth="1"/>
    <col min="4361" max="4361" width="25.5" style="4" customWidth="1"/>
    <col min="4362" max="4362" width="15.625" style="4" customWidth="1"/>
    <col min="4363" max="4363" width="12.75" style="4" customWidth="1"/>
    <col min="4364" max="4364" width="11.625" style="4" customWidth="1"/>
    <col min="4365" max="4608" width="8.75" style="4"/>
    <col min="4609" max="4609" width="10.375" style="4" customWidth="1"/>
    <col min="4610" max="4610" width="22.625" style="4" customWidth="1"/>
    <col min="4611" max="4612" width="15.375" style="4" customWidth="1"/>
    <col min="4613" max="4613" width="12.125" style="4" customWidth="1"/>
    <col min="4614" max="4616" width="15.375" style="4" customWidth="1"/>
    <col min="4617" max="4617" width="25.5" style="4" customWidth="1"/>
    <col min="4618" max="4618" width="15.625" style="4" customWidth="1"/>
    <col min="4619" max="4619" width="12.75" style="4" customWidth="1"/>
    <col min="4620" max="4620" width="11.625" style="4" customWidth="1"/>
    <col min="4621" max="4864" width="8.75" style="4"/>
    <col min="4865" max="4865" width="10.375" style="4" customWidth="1"/>
    <col min="4866" max="4866" width="22.625" style="4" customWidth="1"/>
    <col min="4867" max="4868" width="15.375" style="4" customWidth="1"/>
    <col min="4869" max="4869" width="12.125" style="4" customWidth="1"/>
    <col min="4870" max="4872" width="15.375" style="4" customWidth="1"/>
    <col min="4873" max="4873" width="25.5" style="4" customWidth="1"/>
    <col min="4874" max="4874" width="15.625" style="4" customWidth="1"/>
    <col min="4875" max="4875" width="12.75" style="4" customWidth="1"/>
    <col min="4876" max="4876" width="11.625" style="4" customWidth="1"/>
    <col min="4877" max="5120" width="8.75" style="4"/>
    <col min="5121" max="5121" width="10.375" style="4" customWidth="1"/>
    <col min="5122" max="5122" width="22.625" style="4" customWidth="1"/>
    <col min="5123" max="5124" width="15.375" style="4" customWidth="1"/>
    <col min="5125" max="5125" width="12.125" style="4" customWidth="1"/>
    <col min="5126" max="5128" width="15.375" style="4" customWidth="1"/>
    <col min="5129" max="5129" width="25.5" style="4" customWidth="1"/>
    <col min="5130" max="5130" width="15.625" style="4" customWidth="1"/>
    <col min="5131" max="5131" width="12.75" style="4" customWidth="1"/>
    <col min="5132" max="5132" width="11.625" style="4" customWidth="1"/>
    <col min="5133" max="5376" width="8.75" style="4"/>
    <col min="5377" max="5377" width="10.375" style="4" customWidth="1"/>
    <col min="5378" max="5378" width="22.625" style="4" customWidth="1"/>
    <col min="5379" max="5380" width="15.375" style="4" customWidth="1"/>
    <col min="5381" max="5381" width="12.125" style="4" customWidth="1"/>
    <col min="5382" max="5384" width="15.375" style="4" customWidth="1"/>
    <col min="5385" max="5385" width="25.5" style="4" customWidth="1"/>
    <col min="5386" max="5386" width="15.625" style="4" customWidth="1"/>
    <col min="5387" max="5387" width="12.75" style="4" customWidth="1"/>
    <col min="5388" max="5388" width="11.625" style="4" customWidth="1"/>
    <col min="5389" max="5632" width="8.75" style="4"/>
    <col min="5633" max="5633" width="10.375" style="4" customWidth="1"/>
    <col min="5634" max="5634" width="22.625" style="4" customWidth="1"/>
    <col min="5635" max="5636" width="15.375" style="4" customWidth="1"/>
    <col min="5637" max="5637" width="12.125" style="4" customWidth="1"/>
    <col min="5638" max="5640" width="15.375" style="4" customWidth="1"/>
    <col min="5641" max="5641" width="25.5" style="4" customWidth="1"/>
    <col min="5642" max="5642" width="15.625" style="4" customWidth="1"/>
    <col min="5643" max="5643" width="12.75" style="4" customWidth="1"/>
    <col min="5644" max="5644" width="11.625" style="4" customWidth="1"/>
    <col min="5645" max="5888" width="8.75" style="4"/>
    <col min="5889" max="5889" width="10.375" style="4" customWidth="1"/>
    <col min="5890" max="5890" width="22.625" style="4" customWidth="1"/>
    <col min="5891" max="5892" width="15.375" style="4" customWidth="1"/>
    <col min="5893" max="5893" width="12.125" style="4" customWidth="1"/>
    <col min="5894" max="5896" width="15.375" style="4" customWidth="1"/>
    <col min="5897" max="5897" width="25.5" style="4" customWidth="1"/>
    <col min="5898" max="5898" width="15.625" style="4" customWidth="1"/>
    <col min="5899" max="5899" width="12.75" style="4" customWidth="1"/>
    <col min="5900" max="5900" width="11.625" style="4" customWidth="1"/>
    <col min="5901" max="6144" width="8.75" style="4"/>
    <col min="6145" max="6145" width="10.375" style="4" customWidth="1"/>
    <col min="6146" max="6146" width="22.625" style="4" customWidth="1"/>
    <col min="6147" max="6148" width="15.375" style="4" customWidth="1"/>
    <col min="6149" max="6149" width="12.125" style="4" customWidth="1"/>
    <col min="6150" max="6152" width="15.375" style="4" customWidth="1"/>
    <col min="6153" max="6153" width="25.5" style="4" customWidth="1"/>
    <col min="6154" max="6154" width="15.625" style="4" customWidth="1"/>
    <col min="6155" max="6155" width="12.75" style="4" customWidth="1"/>
    <col min="6156" max="6156" width="11.625" style="4" customWidth="1"/>
    <col min="6157" max="6400" width="8.75" style="4"/>
    <col min="6401" max="6401" width="10.375" style="4" customWidth="1"/>
    <col min="6402" max="6402" width="22.625" style="4" customWidth="1"/>
    <col min="6403" max="6404" width="15.375" style="4" customWidth="1"/>
    <col min="6405" max="6405" width="12.125" style="4" customWidth="1"/>
    <col min="6406" max="6408" width="15.375" style="4" customWidth="1"/>
    <col min="6409" max="6409" width="25.5" style="4" customWidth="1"/>
    <col min="6410" max="6410" width="15.625" style="4" customWidth="1"/>
    <col min="6411" max="6411" width="12.75" style="4" customWidth="1"/>
    <col min="6412" max="6412" width="11.625" style="4" customWidth="1"/>
    <col min="6413" max="6656" width="8.75" style="4"/>
    <col min="6657" max="6657" width="10.375" style="4" customWidth="1"/>
    <col min="6658" max="6658" width="22.625" style="4" customWidth="1"/>
    <col min="6659" max="6660" width="15.375" style="4" customWidth="1"/>
    <col min="6661" max="6661" width="12.125" style="4" customWidth="1"/>
    <col min="6662" max="6664" width="15.375" style="4" customWidth="1"/>
    <col min="6665" max="6665" width="25.5" style="4" customWidth="1"/>
    <col min="6666" max="6666" width="15.625" style="4" customWidth="1"/>
    <col min="6667" max="6667" width="12.75" style="4" customWidth="1"/>
    <col min="6668" max="6668" width="11.625" style="4" customWidth="1"/>
    <col min="6669" max="6912" width="8.75" style="4"/>
    <col min="6913" max="6913" width="10.375" style="4" customWidth="1"/>
    <col min="6914" max="6914" width="22.625" style="4" customWidth="1"/>
    <col min="6915" max="6916" width="15.375" style="4" customWidth="1"/>
    <col min="6917" max="6917" width="12.125" style="4" customWidth="1"/>
    <col min="6918" max="6920" width="15.375" style="4" customWidth="1"/>
    <col min="6921" max="6921" width="25.5" style="4" customWidth="1"/>
    <col min="6922" max="6922" width="15.625" style="4" customWidth="1"/>
    <col min="6923" max="6923" width="12.75" style="4" customWidth="1"/>
    <col min="6924" max="6924" width="11.625" style="4" customWidth="1"/>
    <col min="6925" max="7168" width="8.75" style="4"/>
    <col min="7169" max="7169" width="10.375" style="4" customWidth="1"/>
    <col min="7170" max="7170" width="22.625" style="4" customWidth="1"/>
    <col min="7171" max="7172" width="15.375" style="4" customWidth="1"/>
    <col min="7173" max="7173" width="12.125" style="4" customWidth="1"/>
    <col min="7174" max="7176" width="15.375" style="4" customWidth="1"/>
    <col min="7177" max="7177" width="25.5" style="4" customWidth="1"/>
    <col min="7178" max="7178" width="15.625" style="4" customWidth="1"/>
    <col min="7179" max="7179" width="12.75" style="4" customWidth="1"/>
    <col min="7180" max="7180" width="11.625" style="4" customWidth="1"/>
    <col min="7181" max="7424" width="8.75" style="4"/>
    <col min="7425" max="7425" width="10.375" style="4" customWidth="1"/>
    <col min="7426" max="7426" width="22.625" style="4" customWidth="1"/>
    <col min="7427" max="7428" width="15.375" style="4" customWidth="1"/>
    <col min="7429" max="7429" width="12.125" style="4" customWidth="1"/>
    <col min="7430" max="7432" width="15.375" style="4" customWidth="1"/>
    <col min="7433" max="7433" width="25.5" style="4" customWidth="1"/>
    <col min="7434" max="7434" width="15.625" style="4" customWidth="1"/>
    <col min="7435" max="7435" width="12.75" style="4" customWidth="1"/>
    <col min="7436" max="7436" width="11.625" style="4" customWidth="1"/>
    <col min="7437" max="7680" width="8.75" style="4"/>
    <col min="7681" max="7681" width="10.375" style="4" customWidth="1"/>
    <col min="7682" max="7682" width="22.625" style="4" customWidth="1"/>
    <col min="7683" max="7684" width="15.375" style="4" customWidth="1"/>
    <col min="7685" max="7685" width="12.125" style="4" customWidth="1"/>
    <col min="7686" max="7688" width="15.375" style="4" customWidth="1"/>
    <col min="7689" max="7689" width="25.5" style="4" customWidth="1"/>
    <col min="7690" max="7690" width="15.625" style="4" customWidth="1"/>
    <col min="7691" max="7691" width="12.75" style="4" customWidth="1"/>
    <col min="7692" max="7692" width="11.625" style="4" customWidth="1"/>
    <col min="7693" max="7936" width="8.75" style="4"/>
    <col min="7937" max="7937" width="10.375" style="4" customWidth="1"/>
    <col min="7938" max="7938" width="22.625" style="4" customWidth="1"/>
    <col min="7939" max="7940" width="15.375" style="4" customWidth="1"/>
    <col min="7941" max="7941" width="12.125" style="4" customWidth="1"/>
    <col min="7942" max="7944" width="15.375" style="4" customWidth="1"/>
    <col min="7945" max="7945" width="25.5" style="4" customWidth="1"/>
    <col min="7946" max="7946" width="15.625" style="4" customWidth="1"/>
    <col min="7947" max="7947" width="12.75" style="4" customWidth="1"/>
    <col min="7948" max="7948" width="11.625" style="4" customWidth="1"/>
    <col min="7949" max="8192" width="8.75" style="4"/>
    <col min="8193" max="8193" width="10.375" style="4" customWidth="1"/>
    <col min="8194" max="8194" width="22.625" style="4" customWidth="1"/>
    <col min="8195" max="8196" width="15.375" style="4" customWidth="1"/>
    <col min="8197" max="8197" width="12.125" style="4" customWidth="1"/>
    <col min="8198" max="8200" width="15.375" style="4" customWidth="1"/>
    <col min="8201" max="8201" width="25.5" style="4" customWidth="1"/>
    <col min="8202" max="8202" width="15.625" style="4" customWidth="1"/>
    <col min="8203" max="8203" width="12.75" style="4" customWidth="1"/>
    <col min="8204" max="8204" width="11.625" style="4" customWidth="1"/>
    <col min="8205" max="8448" width="8.75" style="4"/>
    <col min="8449" max="8449" width="10.375" style="4" customWidth="1"/>
    <col min="8450" max="8450" width="22.625" style="4" customWidth="1"/>
    <col min="8451" max="8452" width="15.375" style="4" customWidth="1"/>
    <col min="8453" max="8453" width="12.125" style="4" customWidth="1"/>
    <col min="8454" max="8456" width="15.375" style="4" customWidth="1"/>
    <col min="8457" max="8457" width="25.5" style="4" customWidth="1"/>
    <col min="8458" max="8458" width="15.625" style="4" customWidth="1"/>
    <col min="8459" max="8459" width="12.75" style="4" customWidth="1"/>
    <col min="8460" max="8460" width="11.625" style="4" customWidth="1"/>
    <col min="8461" max="8704" width="8.75" style="4"/>
    <col min="8705" max="8705" width="10.375" style="4" customWidth="1"/>
    <col min="8706" max="8706" width="22.625" style="4" customWidth="1"/>
    <col min="8707" max="8708" width="15.375" style="4" customWidth="1"/>
    <col min="8709" max="8709" width="12.125" style="4" customWidth="1"/>
    <col min="8710" max="8712" width="15.375" style="4" customWidth="1"/>
    <col min="8713" max="8713" width="25.5" style="4" customWidth="1"/>
    <col min="8714" max="8714" width="15.625" style="4" customWidth="1"/>
    <col min="8715" max="8715" width="12.75" style="4" customWidth="1"/>
    <col min="8716" max="8716" width="11.625" style="4" customWidth="1"/>
    <col min="8717" max="8960" width="8.75" style="4"/>
    <col min="8961" max="8961" width="10.375" style="4" customWidth="1"/>
    <col min="8962" max="8962" width="22.625" style="4" customWidth="1"/>
    <col min="8963" max="8964" width="15.375" style="4" customWidth="1"/>
    <col min="8965" max="8965" width="12.125" style="4" customWidth="1"/>
    <col min="8966" max="8968" width="15.375" style="4" customWidth="1"/>
    <col min="8969" max="8969" width="25.5" style="4" customWidth="1"/>
    <col min="8970" max="8970" width="15.625" style="4" customWidth="1"/>
    <col min="8971" max="8971" width="12.75" style="4" customWidth="1"/>
    <col min="8972" max="8972" width="11.625" style="4" customWidth="1"/>
    <col min="8973" max="9216" width="8.75" style="4"/>
    <col min="9217" max="9217" width="10.375" style="4" customWidth="1"/>
    <col min="9218" max="9218" width="22.625" style="4" customWidth="1"/>
    <col min="9219" max="9220" width="15.375" style="4" customWidth="1"/>
    <col min="9221" max="9221" width="12.125" style="4" customWidth="1"/>
    <col min="9222" max="9224" width="15.375" style="4" customWidth="1"/>
    <col min="9225" max="9225" width="25.5" style="4" customWidth="1"/>
    <col min="9226" max="9226" width="15.625" style="4" customWidth="1"/>
    <col min="9227" max="9227" width="12.75" style="4" customWidth="1"/>
    <col min="9228" max="9228" width="11.625" style="4" customWidth="1"/>
    <col min="9229" max="9472" width="8.75" style="4"/>
    <col min="9473" max="9473" width="10.375" style="4" customWidth="1"/>
    <col min="9474" max="9474" width="22.625" style="4" customWidth="1"/>
    <col min="9475" max="9476" width="15.375" style="4" customWidth="1"/>
    <col min="9477" max="9477" width="12.125" style="4" customWidth="1"/>
    <col min="9478" max="9480" width="15.375" style="4" customWidth="1"/>
    <col min="9481" max="9481" width="25.5" style="4" customWidth="1"/>
    <col min="9482" max="9482" width="15.625" style="4" customWidth="1"/>
    <col min="9483" max="9483" width="12.75" style="4" customWidth="1"/>
    <col min="9484" max="9484" width="11.625" style="4" customWidth="1"/>
    <col min="9485" max="9728" width="8.75" style="4"/>
    <col min="9729" max="9729" width="10.375" style="4" customWidth="1"/>
    <col min="9730" max="9730" width="22.625" style="4" customWidth="1"/>
    <col min="9731" max="9732" width="15.375" style="4" customWidth="1"/>
    <col min="9733" max="9733" width="12.125" style="4" customWidth="1"/>
    <col min="9734" max="9736" width="15.375" style="4" customWidth="1"/>
    <col min="9737" max="9737" width="25.5" style="4" customWidth="1"/>
    <col min="9738" max="9738" width="15.625" style="4" customWidth="1"/>
    <col min="9739" max="9739" width="12.75" style="4" customWidth="1"/>
    <col min="9740" max="9740" width="11.625" style="4" customWidth="1"/>
    <col min="9741" max="9984" width="8.75" style="4"/>
    <col min="9985" max="9985" width="10.375" style="4" customWidth="1"/>
    <col min="9986" max="9986" width="22.625" style="4" customWidth="1"/>
    <col min="9987" max="9988" width="15.375" style="4" customWidth="1"/>
    <col min="9989" max="9989" width="12.125" style="4" customWidth="1"/>
    <col min="9990" max="9992" width="15.375" style="4" customWidth="1"/>
    <col min="9993" max="9993" width="25.5" style="4" customWidth="1"/>
    <col min="9994" max="9994" width="15.625" style="4" customWidth="1"/>
    <col min="9995" max="9995" width="12.75" style="4" customWidth="1"/>
    <col min="9996" max="9996" width="11.625" style="4" customWidth="1"/>
    <col min="9997" max="10240" width="8.75" style="4"/>
    <col min="10241" max="10241" width="10.375" style="4" customWidth="1"/>
    <col min="10242" max="10242" width="22.625" style="4" customWidth="1"/>
    <col min="10243" max="10244" width="15.375" style="4" customWidth="1"/>
    <col min="10245" max="10245" width="12.125" style="4" customWidth="1"/>
    <col min="10246" max="10248" width="15.375" style="4" customWidth="1"/>
    <col min="10249" max="10249" width="25.5" style="4" customWidth="1"/>
    <col min="10250" max="10250" width="15.625" style="4" customWidth="1"/>
    <col min="10251" max="10251" width="12.75" style="4" customWidth="1"/>
    <col min="10252" max="10252" width="11.625" style="4" customWidth="1"/>
    <col min="10253" max="10496" width="8.75" style="4"/>
    <col min="10497" max="10497" width="10.375" style="4" customWidth="1"/>
    <col min="10498" max="10498" width="22.625" style="4" customWidth="1"/>
    <col min="10499" max="10500" width="15.375" style="4" customWidth="1"/>
    <col min="10501" max="10501" width="12.125" style="4" customWidth="1"/>
    <col min="10502" max="10504" width="15.375" style="4" customWidth="1"/>
    <col min="10505" max="10505" width="25.5" style="4" customWidth="1"/>
    <col min="10506" max="10506" width="15.625" style="4" customWidth="1"/>
    <col min="10507" max="10507" width="12.75" style="4" customWidth="1"/>
    <col min="10508" max="10508" width="11.625" style="4" customWidth="1"/>
    <col min="10509" max="10752" width="8.75" style="4"/>
    <col min="10753" max="10753" width="10.375" style="4" customWidth="1"/>
    <col min="10754" max="10754" width="22.625" style="4" customWidth="1"/>
    <col min="10755" max="10756" width="15.375" style="4" customWidth="1"/>
    <col min="10757" max="10757" width="12.125" style="4" customWidth="1"/>
    <col min="10758" max="10760" width="15.375" style="4" customWidth="1"/>
    <col min="10761" max="10761" width="25.5" style="4" customWidth="1"/>
    <col min="10762" max="10762" width="15.625" style="4" customWidth="1"/>
    <col min="10763" max="10763" width="12.75" style="4" customWidth="1"/>
    <col min="10764" max="10764" width="11.625" style="4" customWidth="1"/>
    <col min="10765" max="11008" width="8.75" style="4"/>
    <col min="11009" max="11009" width="10.375" style="4" customWidth="1"/>
    <col min="11010" max="11010" width="22.625" style="4" customWidth="1"/>
    <col min="11011" max="11012" width="15.375" style="4" customWidth="1"/>
    <col min="11013" max="11013" width="12.125" style="4" customWidth="1"/>
    <col min="11014" max="11016" width="15.375" style="4" customWidth="1"/>
    <col min="11017" max="11017" width="25.5" style="4" customWidth="1"/>
    <col min="11018" max="11018" width="15.625" style="4" customWidth="1"/>
    <col min="11019" max="11019" width="12.75" style="4" customWidth="1"/>
    <col min="11020" max="11020" width="11.625" style="4" customWidth="1"/>
    <col min="11021" max="11264" width="8.75" style="4"/>
    <col min="11265" max="11265" width="10.375" style="4" customWidth="1"/>
    <col min="11266" max="11266" width="22.625" style="4" customWidth="1"/>
    <col min="11267" max="11268" width="15.375" style="4" customWidth="1"/>
    <col min="11269" max="11269" width="12.125" style="4" customWidth="1"/>
    <col min="11270" max="11272" width="15.375" style="4" customWidth="1"/>
    <col min="11273" max="11273" width="25.5" style="4" customWidth="1"/>
    <col min="11274" max="11274" width="15.625" style="4" customWidth="1"/>
    <col min="11275" max="11275" width="12.75" style="4" customWidth="1"/>
    <col min="11276" max="11276" width="11.625" style="4" customWidth="1"/>
    <col min="11277" max="11520" width="8.75" style="4"/>
    <col min="11521" max="11521" width="10.375" style="4" customWidth="1"/>
    <col min="11522" max="11522" width="22.625" style="4" customWidth="1"/>
    <col min="11523" max="11524" width="15.375" style="4" customWidth="1"/>
    <col min="11525" max="11525" width="12.125" style="4" customWidth="1"/>
    <col min="11526" max="11528" width="15.375" style="4" customWidth="1"/>
    <col min="11529" max="11529" width="25.5" style="4" customWidth="1"/>
    <col min="11530" max="11530" width="15.625" style="4" customWidth="1"/>
    <col min="11531" max="11531" width="12.75" style="4" customWidth="1"/>
    <col min="11532" max="11532" width="11.625" style="4" customWidth="1"/>
    <col min="11533" max="11776" width="8.75" style="4"/>
    <col min="11777" max="11777" width="10.375" style="4" customWidth="1"/>
    <col min="11778" max="11778" width="22.625" style="4" customWidth="1"/>
    <col min="11779" max="11780" width="15.375" style="4" customWidth="1"/>
    <col min="11781" max="11781" width="12.125" style="4" customWidth="1"/>
    <col min="11782" max="11784" width="15.375" style="4" customWidth="1"/>
    <col min="11785" max="11785" width="25.5" style="4" customWidth="1"/>
    <col min="11786" max="11786" width="15.625" style="4" customWidth="1"/>
    <col min="11787" max="11787" width="12.75" style="4" customWidth="1"/>
    <col min="11788" max="11788" width="11.625" style="4" customWidth="1"/>
    <col min="11789" max="12032" width="8.75" style="4"/>
    <col min="12033" max="12033" width="10.375" style="4" customWidth="1"/>
    <col min="12034" max="12034" width="22.625" style="4" customWidth="1"/>
    <col min="12035" max="12036" width="15.375" style="4" customWidth="1"/>
    <col min="12037" max="12037" width="12.125" style="4" customWidth="1"/>
    <col min="12038" max="12040" width="15.375" style="4" customWidth="1"/>
    <col min="12041" max="12041" width="25.5" style="4" customWidth="1"/>
    <col min="12042" max="12042" width="15.625" style="4" customWidth="1"/>
    <col min="12043" max="12043" width="12.75" style="4" customWidth="1"/>
    <col min="12044" max="12044" width="11.625" style="4" customWidth="1"/>
    <col min="12045" max="12288" width="8.75" style="4"/>
    <col min="12289" max="12289" width="10.375" style="4" customWidth="1"/>
    <col min="12290" max="12290" width="22.625" style="4" customWidth="1"/>
    <col min="12291" max="12292" width="15.375" style="4" customWidth="1"/>
    <col min="12293" max="12293" width="12.125" style="4" customWidth="1"/>
    <col min="12294" max="12296" width="15.375" style="4" customWidth="1"/>
    <col min="12297" max="12297" width="25.5" style="4" customWidth="1"/>
    <col min="12298" max="12298" width="15.625" style="4" customWidth="1"/>
    <col min="12299" max="12299" width="12.75" style="4" customWidth="1"/>
    <col min="12300" max="12300" width="11.625" style="4" customWidth="1"/>
    <col min="12301" max="12544" width="8.75" style="4"/>
    <col min="12545" max="12545" width="10.375" style="4" customWidth="1"/>
    <col min="12546" max="12546" width="22.625" style="4" customWidth="1"/>
    <col min="12547" max="12548" width="15.375" style="4" customWidth="1"/>
    <col min="12549" max="12549" width="12.125" style="4" customWidth="1"/>
    <col min="12550" max="12552" width="15.375" style="4" customWidth="1"/>
    <col min="12553" max="12553" width="25.5" style="4" customWidth="1"/>
    <col min="12554" max="12554" width="15.625" style="4" customWidth="1"/>
    <col min="12555" max="12555" width="12.75" style="4" customWidth="1"/>
    <col min="12556" max="12556" width="11.625" style="4" customWidth="1"/>
    <col min="12557" max="12800" width="8.75" style="4"/>
    <col min="12801" max="12801" width="10.375" style="4" customWidth="1"/>
    <col min="12802" max="12802" width="22.625" style="4" customWidth="1"/>
    <col min="12803" max="12804" width="15.375" style="4" customWidth="1"/>
    <col min="12805" max="12805" width="12.125" style="4" customWidth="1"/>
    <col min="12806" max="12808" width="15.375" style="4" customWidth="1"/>
    <col min="12809" max="12809" width="25.5" style="4" customWidth="1"/>
    <col min="12810" max="12810" width="15.625" style="4" customWidth="1"/>
    <col min="12811" max="12811" width="12.75" style="4" customWidth="1"/>
    <col min="12812" max="12812" width="11.625" style="4" customWidth="1"/>
    <col min="12813" max="13056" width="8.75" style="4"/>
    <col min="13057" max="13057" width="10.375" style="4" customWidth="1"/>
    <col min="13058" max="13058" width="22.625" style="4" customWidth="1"/>
    <col min="13059" max="13060" width="15.375" style="4" customWidth="1"/>
    <col min="13061" max="13061" width="12.125" style="4" customWidth="1"/>
    <col min="13062" max="13064" width="15.375" style="4" customWidth="1"/>
    <col min="13065" max="13065" width="25.5" style="4" customWidth="1"/>
    <col min="13066" max="13066" width="15.625" style="4" customWidth="1"/>
    <col min="13067" max="13067" width="12.75" style="4" customWidth="1"/>
    <col min="13068" max="13068" width="11.625" style="4" customWidth="1"/>
    <col min="13069" max="13312" width="8.75" style="4"/>
    <col min="13313" max="13313" width="10.375" style="4" customWidth="1"/>
    <col min="13314" max="13314" width="22.625" style="4" customWidth="1"/>
    <col min="13315" max="13316" width="15.375" style="4" customWidth="1"/>
    <col min="13317" max="13317" width="12.125" style="4" customWidth="1"/>
    <col min="13318" max="13320" width="15.375" style="4" customWidth="1"/>
    <col min="13321" max="13321" width="25.5" style="4" customWidth="1"/>
    <col min="13322" max="13322" width="15.625" style="4" customWidth="1"/>
    <col min="13323" max="13323" width="12.75" style="4" customWidth="1"/>
    <col min="13324" max="13324" width="11.625" style="4" customWidth="1"/>
    <col min="13325" max="13568" width="8.75" style="4"/>
    <col min="13569" max="13569" width="10.375" style="4" customWidth="1"/>
    <col min="13570" max="13570" width="22.625" style="4" customWidth="1"/>
    <col min="13571" max="13572" width="15.375" style="4" customWidth="1"/>
    <col min="13573" max="13573" width="12.125" style="4" customWidth="1"/>
    <col min="13574" max="13576" width="15.375" style="4" customWidth="1"/>
    <col min="13577" max="13577" width="25.5" style="4" customWidth="1"/>
    <col min="13578" max="13578" width="15.625" style="4" customWidth="1"/>
    <col min="13579" max="13579" width="12.75" style="4" customWidth="1"/>
    <col min="13580" max="13580" width="11.625" style="4" customWidth="1"/>
    <col min="13581" max="13824" width="8.75" style="4"/>
    <col min="13825" max="13825" width="10.375" style="4" customWidth="1"/>
    <col min="13826" max="13826" width="22.625" style="4" customWidth="1"/>
    <col min="13827" max="13828" width="15.375" style="4" customWidth="1"/>
    <col min="13829" max="13829" width="12.125" style="4" customWidth="1"/>
    <col min="13830" max="13832" width="15.375" style="4" customWidth="1"/>
    <col min="13833" max="13833" width="25.5" style="4" customWidth="1"/>
    <col min="13834" max="13834" width="15.625" style="4" customWidth="1"/>
    <col min="13835" max="13835" width="12.75" style="4" customWidth="1"/>
    <col min="13836" max="13836" width="11.625" style="4" customWidth="1"/>
    <col min="13837" max="14080" width="8.75" style="4"/>
    <col min="14081" max="14081" width="10.375" style="4" customWidth="1"/>
    <col min="14082" max="14082" width="22.625" style="4" customWidth="1"/>
    <col min="14083" max="14084" width="15.375" style="4" customWidth="1"/>
    <col min="14085" max="14085" width="12.125" style="4" customWidth="1"/>
    <col min="14086" max="14088" width="15.375" style="4" customWidth="1"/>
    <col min="14089" max="14089" width="25.5" style="4" customWidth="1"/>
    <col min="14090" max="14090" width="15.625" style="4" customWidth="1"/>
    <col min="14091" max="14091" width="12.75" style="4" customWidth="1"/>
    <col min="14092" max="14092" width="11.625" style="4" customWidth="1"/>
    <col min="14093" max="14336" width="8.75" style="4"/>
    <col min="14337" max="14337" width="10.375" style="4" customWidth="1"/>
    <col min="14338" max="14338" width="22.625" style="4" customWidth="1"/>
    <col min="14339" max="14340" width="15.375" style="4" customWidth="1"/>
    <col min="14341" max="14341" width="12.125" style="4" customWidth="1"/>
    <col min="14342" max="14344" width="15.375" style="4" customWidth="1"/>
    <col min="14345" max="14345" width="25.5" style="4" customWidth="1"/>
    <col min="14346" max="14346" width="15.625" style="4" customWidth="1"/>
    <col min="14347" max="14347" width="12.75" style="4" customWidth="1"/>
    <col min="14348" max="14348" width="11.625" style="4" customWidth="1"/>
    <col min="14349" max="14592" width="8.75" style="4"/>
    <col min="14593" max="14593" width="10.375" style="4" customWidth="1"/>
    <col min="14594" max="14594" width="22.625" style="4" customWidth="1"/>
    <col min="14595" max="14596" width="15.375" style="4" customWidth="1"/>
    <col min="14597" max="14597" width="12.125" style="4" customWidth="1"/>
    <col min="14598" max="14600" width="15.375" style="4" customWidth="1"/>
    <col min="14601" max="14601" width="25.5" style="4" customWidth="1"/>
    <col min="14602" max="14602" width="15.625" style="4" customWidth="1"/>
    <col min="14603" max="14603" width="12.75" style="4" customWidth="1"/>
    <col min="14604" max="14604" width="11.625" style="4" customWidth="1"/>
    <col min="14605" max="14848" width="8.75" style="4"/>
    <col min="14849" max="14849" width="10.375" style="4" customWidth="1"/>
    <col min="14850" max="14850" width="22.625" style="4" customWidth="1"/>
    <col min="14851" max="14852" width="15.375" style="4" customWidth="1"/>
    <col min="14853" max="14853" width="12.125" style="4" customWidth="1"/>
    <col min="14854" max="14856" width="15.375" style="4" customWidth="1"/>
    <col min="14857" max="14857" width="25.5" style="4" customWidth="1"/>
    <col min="14858" max="14858" width="15.625" style="4" customWidth="1"/>
    <col min="14859" max="14859" width="12.75" style="4" customWidth="1"/>
    <col min="14860" max="14860" width="11.625" style="4" customWidth="1"/>
    <col min="14861" max="15104" width="8.75" style="4"/>
    <col min="15105" max="15105" width="10.375" style="4" customWidth="1"/>
    <col min="15106" max="15106" width="22.625" style="4" customWidth="1"/>
    <col min="15107" max="15108" width="15.375" style="4" customWidth="1"/>
    <col min="15109" max="15109" width="12.125" style="4" customWidth="1"/>
    <col min="15110" max="15112" width="15.375" style="4" customWidth="1"/>
    <col min="15113" max="15113" width="25.5" style="4" customWidth="1"/>
    <col min="15114" max="15114" width="15.625" style="4" customWidth="1"/>
    <col min="15115" max="15115" width="12.75" style="4" customWidth="1"/>
    <col min="15116" max="15116" width="11.625" style="4" customWidth="1"/>
    <col min="15117" max="15360" width="8.75" style="4"/>
    <col min="15361" max="15361" width="10.375" style="4" customWidth="1"/>
    <col min="15362" max="15362" width="22.625" style="4" customWidth="1"/>
    <col min="15363" max="15364" width="15.375" style="4" customWidth="1"/>
    <col min="15365" max="15365" width="12.125" style="4" customWidth="1"/>
    <col min="15366" max="15368" width="15.375" style="4" customWidth="1"/>
    <col min="15369" max="15369" width="25.5" style="4" customWidth="1"/>
    <col min="15370" max="15370" width="15.625" style="4" customWidth="1"/>
    <col min="15371" max="15371" width="12.75" style="4" customWidth="1"/>
    <col min="15372" max="15372" width="11.625" style="4" customWidth="1"/>
    <col min="15373" max="15616" width="8.75" style="4"/>
    <col min="15617" max="15617" width="10.375" style="4" customWidth="1"/>
    <col min="15618" max="15618" width="22.625" style="4" customWidth="1"/>
    <col min="15619" max="15620" width="15.375" style="4" customWidth="1"/>
    <col min="15621" max="15621" width="12.125" style="4" customWidth="1"/>
    <col min="15622" max="15624" width="15.375" style="4" customWidth="1"/>
    <col min="15625" max="15625" width="25.5" style="4" customWidth="1"/>
    <col min="15626" max="15626" width="15.625" style="4" customWidth="1"/>
    <col min="15627" max="15627" width="12.75" style="4" customWidth="1"/>
    <col min="15628" max="15628" width="11.625" style="4" customWidth="1"/>
    <col min="15629" max="15872" width="8.75" style="4"/>
    <col min="15873" max="15873" width="10.375" style="4" customWidth="1"/>
    <col min="15874" max="15874" width="22.625" style="4" customWidth="1"/>
    <col min="15875" max="15876" width="15.375" style="4" customWidth="1"/>
    <col min="15877" max="15877" width="12.125" style="4" customWidth="1"/>
    <col min="15878" max="15880" width="15.375" style="4" customWidth="1"/>
    <col min="15881" max="15881" width="25.5" style="4" customWidth="1"/>
    <col min="15882" max="15882" width="15.625" style="4" customWidth="1"/>
    <col min="15883" max="15883" width="12.75" style="4" customWidth="1"/>
    <col min="15884" max="15884" width="11.625" style="4" customWidth="1"/>
    <col min="15885" max="16128" width="8.75" style="4"/>
    <col min="16129" max="16129" width="10.375" style="4" customWidth="1"/>
    <col min="16130" max="16130" width="22.625" style="4" customWidth="1"/>
    <col min="16131" max="16132" width="15.375" style="4" customWidth="1"/>
    <col min="16133" max="16133" width="12.125" style="4" customWidth="1"/>
    <col min="16134" max="16136" width="15.375" style="4" customWidth="1"/>
    <col min="16137" max="16137" width="25.5" style="4" customWidth="1"/>
    <col min="16138" max="16138" width="15.625" style="4" customWidth="1"/>
    <col min="16139" max="16139" width="12.75" style="4" customWidth="1"/>
    <col min="16140" max="16140" width="11.625" style="4" customWidth="1"/>
    <col min="16141" max="16382" width="8.75" style="4"/>
    <col min="16383" max="16384" width="8.75" style="6"/>
  </cols>
  <sheetData>
    <row r="1" s="1" customFormat="1" ht="25.5" customHeight="1" spans="1:8">
      <c r="A1" s="7" t="s">
        <v>822</v>
      </c>
      <c r="B1" s="7"/>
      <c r="C1" s="7"/>
      <c r="D1" s="7"/>
      <c r="E1" s="7"/>
      <c r="F1" s="7"/>
      <c r="G1" s="7"/>
      <c r="H1" s="7"/>
    </row>
    <row r="2" s="1" customFormat="1" ht="12" customHeight="1" spans="1:3">
      <c r="A2" s="8"/>
      <c r="B2" s="8"/>
      <c r="C2" s="9"/>
    </row>
    <row r="3" spans="7:8">
      <c r="G3" s="10" t="s">
        <v>823</v>
      </c>
      <c r="H3" s="11"/>
    </row>
    <row r="4" s="2" customFormat="1" ht="60" customHeight="1" spans="1:8">
      <c r="A4" s="12" t="s">
        <v>824</v>
      </c>
      <c r="B4" s="13" t="s">
        <v>825</v>
      </c>
      <c r="C4" s="13" t="s">
        <v>826</v>
      </c>
      <c r="D4" s="13" t="s">
        <v>827</v>
      </c>
      <c r="E4" s="13" t="s">
        <v>828</v>
      </c>
      <c r="F4" s="13" t="s">
        <v>829</v>
      </c>
      <c r="G4" s="13" t="s">
        <v>830</v>
      </c>
      <c r="H4" s="13" t="s">
        <v>831</v>
      </c>
    </row>
    <row r="5" s="3" customFormat="1" ht="24" customHeight="1" spans="1:8">
      <c r="A5" s="14">
        <v>1</v>
      </c>
      <c r="B5" s="15" t="s">
        <v>832</v>
      </c>
      <c r="C5" s="15">
        <f t="shared" ref="C5:F5" si="0">SUM(C6:C8)</f>
        <v>526212</v>
      </c>
      <c r="D5" s="15">
        <f t="shared" si="0"/>
        <v>527557.118</v>
      </c>
      <c r="E5" s="16">
        <f t="shared" ref="E5:E21" si="1">D5/C5*100</f>
        <v>100.255622828822</v>
      </c>
      <c r="F5" s="15">
        <f t="shared" si="0"/>
        <v>576599</v>
      </c>
      <c r="G5" s="17">
        <f t="shared" ref="G5:G21" si="2">F5-C5</f>
        <v>50387</v>
      </c>
      <c r="H5" s="18">
        <f t="shared" ref="H5:H21" si="3">G5/C5</f>
        <v>0.0957541827248333</v>
      </c>
    </row>
    <row r="6" s="3" customFormat="1" ht="24" customHeight="1" spans="1:8">
      <c r="A6" s="19">
        <v>1.1</v>
      </c>
      <c r="B6" s="20" t="s">
        <v>833</v>
      </c>
      <c r="C6" s="20">
        <v>144081</v>
      </c>
      <c r="D6" s="20">
        <v>144248</v>
      </c>
      <c r="E6" s="21">
        <f t="shared" si="1"/>
        <v>100.115907024521</v>
      </c>
      <c r="F6" s="20">
        <v>193000</v>
      </c>
      <c r="G6" s="22">
        <f t="shared" si="2"/>
        <v>48919</v>
      </c>
      <c r="H6" s="23">
        <f t="shared" si="3"/>
        <v>0.339524295361637</v>
      </c>
    </row>
    <row r="7" s="3" customFormat="1" ht="24" customHeight="1" spans="1:8">
      <c r="A7" s="19">
        <v>1.2</v>
      </c>
      <c r="B7" s="20" t="s">
        <v>834</v>
      </c>
      <c r="C7" s="20">
        <v>263355</v>
      </c>
      <c r="D7" s="20">
        <v>263958.118</v>
      </c>
      <c r="E7" s="21">
        <f t="shared" si="1"/>
        <v>100.229013309032</v>
      </c>
      <c r="F7" s="20">
        <v>264307</v>
      </c>
      <c r="G7" s="22">
        <f t="shared" si="2"/>
        <v>952</v>
      </c>
      <c r="H7" s="23">
        <f t="shared" si="3"/>
        <v>0.00361489244555828</v>
      </c>
    </row>
    <row r="8" s="3" customFormat="1" ht="24" customHeight="1" spans="1:8">
      <c r="A8" s="19">
        <v>1.3</v>
      </c>
      <c r="B8" s="20" t="s">
        <v>835</v>
      </c>
      <c r="C8" s="20">
        <v>118776</v>
      </c>
      <c r="D8" s="20">
        <v>119351</v>
      </c>
      <c r="E8" s="21">
        <f t="shared" si="1"/>
        <v>100.484104532902</v>
      </c>
      <c r="F8" s="20">
        <v>119292</v>
      </c>
      <c r="G8" s="22">
        <f t="shared" si="2"/>
        <v>516</v>
      </c>
      <c r="H8" s="23">
        <f t="shared" si="3"/>
        <v>0.00434431198221863</v>
      </c>
    </row>
    <row r="9" ht="24" customHeight="1" spans="1:8">
      <c r="A9" s="14">
        <v>2</v>
      </c>
      <c r="B9" s="15" t="s">
        <v>836</v>
      </c>
      <c r="C9" s="15">
        <f>SUM(C10:C12)</f>
        <v>595776</v>
      </c>
      <c r="D9" s="15">
        <f>SUM(D10:D12)</f>
        <v>602204</v>
      </c>
      <c r="E9" s="16">
        <f t="shared" si="1"/>
        <v>101.078928993447</v>
      </c>
      <c r="F9" s="15">
        <f>F10+F11+F12</f>
        <v>653199</v>
      </c>
      <c r="G9" s="17">
        <f t="shared" si="2"/>
        <v>57423</v>
      </c>
      <c r="H9" s="18">
        <f t="shared" si="3"/>
        <v>0.0963835401224621</v>
      </c>
    </row>
    <row r="10" ht="24" customHeight="1" spans="1:10">
      <c r="A10" s="19">
        <v>2.1</v>
      </c>
      <c r="B10" s="20" t="s">
        <v>837</v>
      </c>
      <c r="C10" s="20">
        <v>101034</v>
      </c>
      <c r="D10" s="20">
        <v>102069</v>
      </c>
      <c r="E10" s="21">
        <f t="shared" si="1"/>
        <v>101.024407625156</v>
      </c>
      <c r="F10" s="20">
        <v>111149</v>
      </c>
      <c r="G10" s="22">
        <f t="shared" si="2"/>
        <v>10115</v>
      </c>
      <c r="H10" s="23">
        <f t="shared" si="3"/>
        <v>0.100114812835283</v>
      </c>
      <c r="J10" s="10"/>
    </row>
    <row r="11" ht="24" customHeight="1" spans="1:10">
      <c r="A11" s="19">
        <v>2.2</v>
      </c>
      <c r="B11" s="20" t="s">
        <v>838</v>
      </c>
      <c r="C11" s="20">
        <v>411214</v>
      </c>
      <c r="D11" s="20">
        <v>415724</v>
      </c>
      <c r="E11" s="21">
        <f t="shared" si="1"/>
        <v>101.096752542472</v>
      </c>
      <c r="F11" s="20">
        <v>451991</v>
      </c>
      <c r="G11" s="22">
        <f t="shared" si="2"/>
        <v>40777</v>
      </c>
      <c r="H11" s="23">
        <f t="shared" si="3"/>
        <v>0.0991624798766579</v>
      </c>
      <c r="J11" s="11"/>
    </row>
    <row r="12" ht="24" customHeight="1" spans="1:8">
      <c r="A12" s="19">
        <v>2.3</v>
      </c>
      <c r="B12" s="20" t="s">
        <v>839</v>
      </c>
      <c r="C12" s="20">
        <v>83528</v>
      </c>
      <c r="D12" s="20">
        <v>84411</v>
      </c>
      <c r="E12" s="21">
        <f t="shared" si="1"/>
        <v>101.057130543051</v>
      </c>
      <c r="F12" s="20">
        <v>90059</v>
      </c>
      <c r="G12" s="22">
        <f t="shared" si="2"/>
        <v>6531</v>
      </c>
      <c r="H12" s="23">
        <f t="shared" si="3"/>
        <v>0.0781893496791495</v>
      </c>
    </row>
    <row r="13" ht="24" customHeight="1" spans="1:8">
      <c r="A13" s="14">
        <v>3</v>
      </c>
      <c r="B13" s="15" t="s">
        <v>840</v>
      </c>
      <c r="C13" s="15">
        <f>SUM(C14:C16)</f>
        <v>1806194</v>
      </c>
      <c r="D13" s="15">
        <f>SUM(D14:D16)</f>
        <v>1837571</v>
      </c>
      <c r="E13" s="16">
        <f t="shared" si="1"/>
        <v>101.737188806961</v>
      </c>
      <c r="F13" s="15">
        <f>F14+F15+F16</f>
        <v>1988392</v>
      </c>
      <c r="G13" s="17">
        <f t="shared" si="2"/>
        <v>182198</v>
      </c>
      <c r="H13" s="18">
        <f t="shared" si="3"/>
        <v>0.100873992494715</v>
      </c>
    </row>
    <row r="14" ht="24" customHeight="1" spans="1:8">
      <c r="A14" s="19">
        <v>3.1</v>
      </c>
      <c r="B14" s="20" t="s">
        <v>841</v>
      </c>
      <c r="C14" s="20">
        <v>154894</v>
      </c>
      <c r="D14" s="20">
        <v>161157</v>
      </c>
      <c r="E14" s="21">
        <f t="shared" si="1"/>
        <v>104.043410332227</v>
      </c>
      <c r="F14" s="20">
        <v>169918</v>
      </c>
      <c r="G14" s="22">
        <f t="shared" si="2"/>
        <v>15024</v>
      </c>
      <c r="H14" s="23">
        <f t="shared" si="3"/>
        <v>0.0969953645719008</v>
      </c>
    </row>
    <row r="15" ht="24" customHeight="1" spans="1:8">
      <c r="A15" s="19">
        <v>3.2</v>
      </c>
      <c r="B15" s="20" t="s">
        <v>842</v>
      </c>
      <c r="C15" s="20">
        <v>857667</v>
      </c>
      <c r="D15" s="20">
        <v>873359</v>
      </c>
      <c r="E15" s="21">
        <f t="shared" si="1"/>
        <v>101.829614524052</v>
      </c>
      <c r="F15" s="20">
        <v>945691</v>
      </c>
      <c r="G15" s="22">
        <f t="shared" si="2"/>
        <v>88024</v>
      </c>
      <c r="H15" s="23">
        <f t="shared" si="3"/>
        <v>0.10263190725538</v>
      </c>
    </row>
    <row r="16" ht="24" customHeight="1" spans="1:8">
      <c r="A16" s="19">
        <v>3.3</v>
      </c>
      <c r="B16" s="20" t="s">
        <v>843</v>
      </c>
      <c r="C16" s="20">
        <v>793633</v>
      </c>
      <c r="D16" s="20">
        <v>803055</v>
      </c>
      <c r="E16" s="21">
        <f t="shared" si="1"/>
        <v>101.187198616993</v>
      </c>
      <c r="F16" s="20">
        <v>872783</v>
      </c>
      <c r="G16" s="22">
        <f t="shared" si="2"/>
        <v>79150</v>
      </c>
      <c r="H16" s="23">
        <f t="shared" si="3"/>
        <v>0.0997312359743105</v>
      </c>
    </row>
    <row r="17" s="3" customFormat="1" ht="24" customHeight="1" spans="1:10">
      <c r="A17" s="14">
        <v>4</v>
      </c>
      <c r="B17" s="15" t="s">
        <v>844</v>
      </c>
      <c r="C17" s="15">
        <f t="shared" ref="C17:F17" si="4">SUM(C18:C21)</f>
        <v>3159692</v>
      </c>
      <c r="D17" s="15">
        <f t="shared" si="4"/>
        <v>3219224</v>
      </c>
      <c r="E17" s="16">
        <f t="shared" si="1"/>
        <v>101.884107691509</v>
      </c>
      <c r="F17" s="15">
        <f t="shared" si="4"/>
        <v>3497178</v>
      </c>
      <c r="G17" s="17">
        <f t="shared" si="2"/>
        <v>337486</v>
      </c>
      <c r="H17" s="18">
        <f t="shared" si="3"/>
        <v>0.106809777661873</v>
      </c>
      <c r="I17" s="24"/>
      <c r="J17" s="25"/>
    </row>
    <row r="18" s="3" customFormat="1" ht="24" customHeight="1" spans="1:8">
      <c r="A18" s="19">
        <v>4.1</v>
      </c>
      <c r="B18" s="20" t="s">
        <v>845</v>
      </c>
      <c r="C18" s="20">
        <v>434475</v>
      </c>
      <c r="D18" s="22">
        <v>443071</v>
      </c>
      <c r="E18" s="21">
        <f t="shared" si="1"/>
        <v>101.97847977444</v>
      </c>
      <c r="F18" s="20">
        <v>477985</v>
      </c>
      <c r="G18" s="22">
        <f t="shared" si="2"/>
        <v>43510</v>
      </c>
      <c r="H18" s="23">
        <f t="shared" si="3"/>
        <v>0.100143851775131</v>
      </c>
    </row>
    <row r="19" s="3" customFormat="1" ht="24" customHeight="1" spans="1:8">
      <c r="A19" s="19">
        <v>4.2</v>
      </c>
      <c r="B19" s="20" t="s">
        <v>846</v>
      </c>
      <c r="C19" s="20">
        <v>970328</v>
      </c>
      <c r="D19" s="20">
        <v>984073</v>
      </c>
      <c r="E19" s="21">
        <f t="shared" si="1"/>
        <v>101.416531317245</v>
      </c>
      <c r="F19" s="20">
        <v>1068413</v>
      </c>
      <c r="G19" s="22">
        <f t="shared" si="2"/>
        <v>98085</v>
      </c>
      <c r="H19" s="23">
        <f t="shared" si="3"/>
        <v>0.101084375592583</v>
      </c>
    </row>
    <row r="20" s="3" customFormat="1" ht="24" customHeight="1" spans="1:8">
      <c r="A20" s="19">
        <v>4.3</v>
      </c>
      <c r="B20" s="20" t="s">
        <v>847</v>
      </c>
      <c r="C20" s="20">
        <v>1671341</v>
      </c>
      <c r="D20" s="22">
        <v>1708046</v>
      </c>
      <c r="E20" s="21">
        <f t="shared" si="1"/>
        <v>102.196140703782</v>
      </c>
      <c r="F20" s="20">
        <v>1864116</v>
      </c>
      <c r="G20" s="22">
        <f t="shared" si="2"/>
        <v>192775</v>
      </c>
      <c r="H20" s="23">
        <f t="shared" si="3"/>
        <v>0.115341513192101</v>
      </c>
    </row>
    <row r="21" s="3" customFormat="1" ht="24" customHeight="1" spans="1:8">
      <c r="A21" s="19">
        <v>4.4</v>
      </c>
      <c r="B21" s="20" t="s">
        <v>848</v>
      </c>
      <c r="C21" s="20">
        <v>83548</v>
      </c>
      <c r="D21" s="20">
        <v>84034</v>
      </c>
      <c r="E21" s="21">
        <f t="shared" si="1"/>
        <v>100.581701536841</v>
      </c>
      <c r="F21" s="20">
        <v>86664</v>
      </c>
      <c r="G21" s="22">
        <f t="shared" si="2"/>
        <v>3116</v>
      </c>
      <c r="H21" s="23">
        <f t="shared" si="3"/>
        <v>0.0372959256954086</v>
      </c>
    </row>
  </sheetData>
  <mergeCells count="3">
    <mergeCell ref="A1:H1"/>
    <mergeCell ref="G3:H3"/>
    <mergeCell ref="J10:J11"/>
  </mergeCells>
  <printOptions horizontalCentered="1"/>
  <pageMargins left="0.354166666666667" right="0.354166666666667" top="0.393055555555556" bottom="0.393055555555556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2"/>
  <sheetViews>
    <sheetView workbookViewId="0">
      <selection activeCell="H17" sqref="H17"/>
    </sheetView>
  </sheetViews>
  <sheetFormatPr defaultColWidth="9" defaultRowHeight="13.5"/>
  <cols>
    <col min="1" max="3" width="12.5" style="61" customWidth="1"/>
    <col min="4" max="4" width="25.375" style="61" customWidth="1"/>
    <col min="5" max="5" width="16.125" style="61" customWidth="1"/>
    <col min="6" max="16384" width="9" style="61"/>
  </cols>
  <sheetData>
    <row r="1" ht="33" customHeight="1" spans="1:5">
      <c r="A1" s="291" t="s">
        <v>121</v>
      </c>
      <c r="B1" s="291"/>
      <c r="C1" s="291"/>
      <c r="D1" s="291"/>
      <c r="E1" s="291"/>
    </row>
    <row r="2" spans="1:5">
      <c r="A2" s="252"/>
      <c r="B2" s="286"/>
      <c r="C2" s="287"/>
      <c r="D2" s="288"/>
      <c r="E2" s="521" t="s">
        <v>85</v>
      </c>
    </row>
    <row r="3" ht="18.75" customHeight="1" spans="1:5">
      <c r="A3" s="260" t="s">
        <v>122</v>
      </c>
      <c r="B3" s="260" t="s">
        <v>123</v>
      </c>
      <c r="C3" s="260"/>
      <c r="D3" s="522" t="s">
        <v>88</v>
      </c>
      <c r="E3" s="523" t="s">
        <v>124</v>
      </c>
    </row>
    <row r="4" ht="18.75" customHeight="1" spans="1:5">
      <c r="A4" s="260"/>
      <c r="B4" s="260" t="s">
        <v>125</v>
      </c>
      <c r="C4" s="299" t="s">
        <v>126</v>
      </c>
      <c r="D4" s="522"/>
      <c r="E4" s="523"/>
    </row>
    <row r="5" ht="18.75" customHeight="1" spans="1:8">
      <c r="A5" s="524" t="s">
        <v>92</v>
      </c>
      <c r="B5" s="524"/>
      <c r="C5" s="524"/>
      <c r="D5" s="524"/>
      <c r="E5" s="525">
        <f>E6+E11+E21+E27+E30++E33+E35+E39+E44+E45</f>
        <v>5033913</v>
      </c>
      <c r="H5" s="499"/>
    </row>
    <row r="6" ht="18.75" customHeight="1" spans="1:5">
      <c r="A6" s="121">
        <v>1</v>
      </c>
      <c r="B6" s="121" t="s">
        <v>127</v>
      </c>
      <c r="C6" s="125"/>
      <c r="D6" s="526" t="s">
        <v>93</v>
      </c>
      <c r="E6" s="189">
        <v>750481</v>
      </c>
    </row>
    <row r="7" ht="18.75" customHeight="1" spans="1:9">
      <c r="A7" s="121">
        <v>2</v>
      </c>
      <c r="B7" s="125"/>
      <c r="C7" s="125" t="s">
        <v>94</v>
      </c>
      <c r="D7" s="122" t="s">
        <v>95</v>
      </c>
      <c r="E7" s="527">
        <v>454707</v>
      </c>
      <c r="I7" s="499"/>
    </row>
    <row r="8" ht="18.75" customHeight="1" spans="1:5">
      <c r="A8" s="121">
        <v>3</v>
      </c>
      <c r="B8" s="125"/>
      <c r="C8" s="125" t="s">
        <v>96</v>
      </c>
      <c r="D8" s="122" t="s">
        <v>97</v>
      </c>
      <c r="E8" s="527">
        <v>113067</v>
      </c>
    </row>
    <row r="9" ht="18.75" customHeight="1" spans="1:5">
      <c r="A9" s="121">
        <v>4</v>
      </c>
      <c r="B9" s="125"/>
      <c r="C9" s="125" t="s">
        <v>98</v>
      </c>
      <c r="D9" s="122" t="s">
        <v>99</v>
      </c>
      <c r="E9" s="527">
        <v>42307</v>
      </c>
    </row>
    <row r="10" ht="18.75" customHeight="1" spans="1:5">
      <c r="A10" s="121">
        <v>5</v>
      </c>
      <c r="B10" s="125"/>
      <c r="C10" s="125" t="s">
        <v>100</v>
      </c>
      <c r="D10" s="122" t="s">
        <v>101</v>
      </c>
      <c r="E10" s="527">
        <v>140400</v>
      </c>
    </row>
    <row r="11" ht="18.75" customHeight="1" spans="1:5">
      <c r="A11" s="121">
        <v>6</v>
      </c>
      <c r="B11" s="125" t="s">
        <v>128</v>
      </c>
      <c r="C11" s="125"/>
      <c r="D11" s="122" t="s">
        <v>102</v>
      </c>
      <c r="E11" s="189">
        <v>1883646</v>
      </c>
    </row>
    <row r="12" ht="18.75" customHeight="1" spans="1:5">
      <c r="A12" s="121">
        <v>7</v>
      </c>
      <c r="B12" s="125"/>
      <c r="C12" s="125" t="s">
        <v>94</v>
      </c>
      <c r="D12" s="122" t="s">
        <v>103</v>
      </c>
      <c r="E12" s="527">
        <v>74802</v>
      </c>
    </row>
    <row r="13" ht="18.75" customHeight="1" spans="1:5">
      <c r="A13" s="121">
        <v>8</v>
      </c>
      <c r="B13" s="125"/>
      <c r="C13" s="125" t="s">
        <v>96</v>
      </c>
      <c r="D13" s="122" t="s">
        <v>104</v>
      </c>
      <c r="E13" s="527">
        <v>551</v>
      </c>
    </row>
    <row r="14" ht="18.75" customHeight="1" spans="1:5">
      <c r="A14" s="121">
        <v>9</v>
      </c>
      <c r="B14" s="125"/>
      <c r="C14" s="125" t="s">
        <v>98</v>
      </c>
      <c r="D14" s="122" t="s">
        <v>105</v>
      </c>
      <c r="E14" s="527">
        <v>1367</v>
      </c>
    </row>
    <row r="15" ht="18.75" customHeight="1" spans="1:5">
      <c r="A15" s="121">
        <v>10</v>
      </c>
      <c r="B15" s="125"/>
      <c r="C15" s="125" t="s">
        <v>129</v>
      </c>
      <c r="D15" s="122" t="s">
        <v>130</v>
      </c>
      <c r="E15" s="527">
        <v>810</v>
      </c>
    </row>
    <row r="16" ht="18.75" customHeight="1" spans="1:5">
      <c r="A16" s="121">
        <v>11</v>
      </c>
      <c r="B16" s="125"/>
      <c r="C16" s="125" t="s">
        <v>116</v>
      </c>
      <c r="D16" s="304" t="s">
        <v>131</v>
      </c>
      <c r="E16" s="527">
        <v>81415</v>
      </c>
    </row>
    <row r="17" ht="18.75" customHeight="1" spans="1:5">
      <c r="A17" s="121">
        <v>12</v>
      </c>
      <c r="B17" s="125"/>
      <c r="C17" s="125" t="s">
        <v>132</v>
      </c>
      <c r="D17" s="122" t="s">
        <v>133</v>
      </c>
      <c r="E17" s="527">
        <v>80</v>
      </c>
    </row>
    <row r="18" ht="18.75" customHeight="1" spans="1:5">
      <c r="A18" s="121">
        <v>13</v>
      </c>
      <c r="B18" s="125"/>
      <c r="C18" s="125" t="s">
        <v>106</v>
      </c>
      <c r="D18" s="122" t="s">
        <v>107</v>
      </c>
      <c r="E18" s="527">
        <v>3418</v>
      </c>
    </row>
    <row r="19" ht="18.75" customHeight="1" spans="1:5">
      <c r="A19" s="121">
        <v>14</v>
      </c>
      <c r="B19" s="125"/>
      <c r="C19" s="125" t="s">
        <v>108</v>
      </c>
      <c r="D19" s="122" t="s">
        <v>109</v>
      </c>
      <c r="E19" s="527">
        <v>24086</v>
      </c>
    </row>
    <row r="20" ht="18.75" customHeight="1" spans="1:5">
      <c r="A20" s="121">
        <v>15</v>
      </c>
      <c r="B20" s="125"/>
      <c r="C20" s="125" t="s">
        <v>100</v>
      </c>
      <c r="D20" s="122" t="s">
        <v>110</v>
      </c>
      <c r="E20" s="527">
        <v>1697117</v>
      </c>
    </row>
    <row r="21" ht="18.75" customHeight="1" spans="1:5">
      <c r="A21" s="121">
        <v>16</v>
      </c>
      <c r="B21" s="125" t="s">
        <v>134</v>
      </c>
      <c r="C21" s="125"/>
      <c r="D21" s="122" t="s">
        <v>135</v>
      </c>
      <c r="E21" s="527">
        <v>86650</v>
      </c>
    </row>
    <row r="22" ht="18.75" customHeight="1" spans="1:5">
      <c r="A22" s="121">
        <v>17</v>
      </c>
      <c r="B22" s="125"/>
      <c r="C22" s="125" t="s">
        <v>96</v>
      </c>
      <c r="D22" s="122" t="s">
        <v>136</v>
      </c>
      <c r="E22" s="527">
        <v>2728</v>
      </c>
    </row>
    <row r="23" ht="18.75" customHeight="1" spans="1:5">
      <c r="A23" s="121">
        <v>18</v>
      </c>
      <c r="B23" s="125"/>
      <c r="C23" s="125" t="s">
        <v>98</v>
      </c>
      <c r="D23" s="122" t="s">
        <v>137</v>
      </c>
      <c r="E23" s="527">
        <v>2428</v>
      </c>
    </row>
    <row r="24" ht="18.75" customHeight="1" spans="1:5">
      <c r="A24" s="121">
        <v>19</v>
      </c>
      <c r="B24" s="125"/>
      <c r="C24" s="125" t="s">
        <v>138</v>
      </c>
      <c r="D24" s="122" t="s">
        <v>139</v>
      </c>
      <c r="E24" s="527">
        <v>23480</v>
      </c>
    </row>
    <row r="25" ht="18.75" customHeight="1" spans="1:5">
      <c r="A25" s="121">
        <v>20</v>
      </c>
      <c r="B25" s="125"/>
      <c r="C25" s="125" t="s">
        <v>132</v>
      </c>
      <c r="D25" s="122" t="s">
        <v>140</v>
      </c>
      <c r="E25" s="527">
        <v>51686</v>
      </c>
    </row>
    <row r="26" ht="18.75" customHeight="1" spans="1:5">
      <c r="A26" s="121">
        <v>21</v>
      </c>
      <c r="B26" s="125"/>
      <c r="C26" s="125" t="s">
        <v>100</v>
      </c>
      <c r="D26" s="122" t="s">
        <v>141</v>
      </c>
      <c r="E26" s="527">
        <v>6328</v>
      </c>
    </row>
    <row r="27" ht="18.75" customHeight="1" spans="1:5">
      <c r="A27" s="121">
        <v>22</v>
      </c>
      <c r="B27" s="125" t="s">
        <v>142</v>
      </c>
      <c r="C27" s="125"/>
      <c r="D27" s="122" t="s">
        <v>143</v>
      </c>
      <c r="E27" s="189">
        <v>108121</v>
      </c>
    </row>
    <row r="28" ht="18.75" customHeight="1" spans="1:5">
      <c r="A28" s="121">
        <v>23</v>
      </c>
      <c r="B28" s="125"/>
      <c r="C28" s="125" t="s">
        <v>96</v>
      </c>
      <c r="D28" s="122" t="s">
        <v>136</v>
      </c>
      <c r="E28" s="189">
        <v>23089</v>
      </c>
    </row>
    <row r="29" ht="18.75" customHeight="1" spans="1:5">
      <c r="A29" s="121">
        <v>24</v>
      </c>
      <c r="B29" s="125"/>
      <c r="C29" s="125" t="s">
        <v>100</v>
      </c>
      <c r="D29" s="122" t="s">
        <v>141</v>
      </c>
      <c r="E29" s="189">
        <v>85032</v>
      </c>
    </row>
    <row r="30" ht="18.75" customHeight="1" spans="1:5">
      <c r="A30" s="121">
        <v>25</v>
      </c>
      <c r="B30" s="125" t="s">
        <v>144</v>
      </c>
      <c r="C30" s="125"/>
      <c r="D30" s="122" t="s">
        <v>111</v>
      </c>
      <c r="E30" s="189">
        <v>1587989</v>
      </c>
    </row>
    <row r="31" ht="18.75" customHeight="1" spans="1:5">
      <c r="A31" s="121">
        <v>26</v>
      </c>
      <c r="B31" s="125"/>
      <c r="C31" s="125" t="s">
        <v>94</v>
      </c>
      <c r="D31" s="122" t="s">
        <v>112</v>
      </c>
      <c r="E31" s="527">
        <v>999763</v>
      </c>
    </row>
    <row r="32" ht="18.75" customHeight="1" spans="1:5">
      <c r="A32" s="121">
        <v>27</v>
      </c>
      <c r="B32" s="125"/>
      <c r="C32" s="125" t="s">
        <v>96</v>
      </c>
      <c r="D32" s="122" t="s">
        <v>113</v>
      </c>
      <c r="E32" s="527">
        <v>588226</v>
      </c>
    </row>
    <row r="33" ht="18.75" customHeight="1" spans="1:5">
      <c r="A33" s="121">
        <v>28</v>
      </c>
      <c r="B33" s="125" t="s">
        <v>145</v>
      </c>
      <c r="C33" s="125"/>
      <c r="D33" s="122" t="s">
        <v>146</v>
      </c>
      <c r="E33" s="189">
        <v>79820</v>
      </c>
    </row>
    <row r="34" ht="18.75" customHeight="1" spans="1:5">
      <c r="A34" s="121">
        <v>29</v>
      </c>
      <c r="B34" s="125"/>
      <c r="C34" s="125" t="s">
        <v>94</v>
      </c>
      <c r="D34" s="122" t="s">
        <v>147</v>
      </c>
      <c r="E34" s="527">
        <v>79820</v>
      </c>
    </row>
    <row r="35" ht="18.75" customHeight="1" spans="1:5">
      <c r="A35" s="121">
        <v>30</v>
      </c>
      <c r="B35" s="125" t="s">
        <v>148</v>
      </c>
      <c r="C35" s="125"/>
      <c r="D35" s="122" t="s">
        <v>149</v>
      </c>
      <c r="E35" s="189">
        <v>67766</v>
      </c>
    </row>
    <row r="36" ht="18.75" customHeight="1" spans="1:5">
      <c r="A36" s="121">
        <v>31</v>
      </c>
      <c r="B36" s="125"/>
      <c r="C36" s="125" t="s">
        <v>94</v>
      </c>
      <c r="D36" s="122" t="s">
        <v>150</v>
      </c>
      <c r="E36" s="527">
        <v>35</v>
      </c>
    </row>
    <row r="37" ht="18.75" customHeight="1" spans="1:5">
      <c r="A37" s="121">
        <v>32</v>
      </c>
      <c r="B37" s="125"/>
      <c r="C37" s="125" t="s">
        <v>96</v>
      </c>
      <c r="D37" s="151" t="s">
        <v>151</v>
      </c>
      <c r="E37" s="527">
        <v>2625</v>
      </c>
    </row>
    <row r="38" ht="18.75" customHeight="1" spans="1:5">
      <c r="A38" s="121">
        <v>33</v>
      </c>
      <c r="B38" s="125"/>
      <c r="C38" s="125" t="s">
        <v>100</v>
      </c>
      <c r="D38" s="122" t="s">
        <v>152</v>
      </c>
      <c r="E38" s="527">
        <v>65106</v>
      </c>
    </row>
    <row r="39" ht="18.75" customHeight="1" spans="1:5">
      <c r="A39" s="121">
        <v>34</v>
      </c>
      <c r="B39" s="125" t="s">
        <v>153</v>
      </c>
      <c r="C39" s="125"/>
      <c r="D39" s="122" t="s">
        <v>114</v>
      </c>
      <c r="E39" s="189">
        <v>304232</v>
      </c>
    </row>
    <row r="40" ht="18.75" customHeight="1" spans="1:5">
      <c r="A40" s="121">
        <v>35</v>
      </c>
      <c r="B40" s="125"/>
      <c r="C40" s="125" t="s">
        <v>94</v>
      </c>
      <c r="D40" s="122" t="s">
        <v>115</v>
      </c>
      <c r="E40" s="527">
        <v>80816</v>
      </c>
    </row>
    <row r="41" ht="18.75" customHeight="1" spans="1:5">
      <c r="A41" s="121">
        <v>36</v>
      </c>
      <c r="B41" s="125"/>
      <c r="C41" s="125" t="s">
        <v>116</v>
      </c>
      <c r="D41" s="122" t="s">
        <v>117</v>
      </c>
      <c r="E41" s="527">
        <v>36833</v>
      </c>
    </row>
    <row r="42" ht="18.75" customHeight="1" spans="1:5">
      <c r="A42" s="121">
        <v>37</v>
      </c>
      <c r="B42" s="125"/>
      <c r="C42" s="125" t="s">
        <v>100</v>
      </c>
      <c r="D42" s="122" t="s">
        <v>118</v>
      </c>
      <c r="E42" s="527">
        <v>186583</v>
      </c>
    </row>
    <row r="43" ht="18.75" customHeight="1" spans="1:5">
      <c r="A43" s="121">
        <v>38</v>
      </c>
      <c r="B43" s="125" t="s">
        <v>154</v>
      </c>
      <c r="C43" s="125"/>
      <c r="D43" s="122" t="s">
        <v>119</v>
      </c>
      <c r="E43" s="527">
        <v>159622</v>
      </c>
    </row>
    <row r="44" ht="18.75" customHeight="1" spans="1:5">
      <c r="A44" s="121">
        <v>39</v>
      </c>
      <c r="B44" s="125"/>
      <c r="C44" s="125" t="s">
        <v>96</v>
      </c>
      <c r="D44" s="122" t="s">
        <v>120</v>
      </c>
      <c r="E44" s="527">
        <v>159622</v>
      </c>
    </row>
    <row r="45" ht="18.75" customHeight="1" spans="1:5">
      <c r="A45" s="121">
        <v>40</v>
      </c>
      <c r="B45" s="125" t="s">
        <v>155</v>
      </c>
      <c r="C45" s="125"/>
      <c r="D45" s="122" t="s">
        <v>156</v>
      </c>
      <c r="E45" s="189">
        <v>5586</v>
      </c>
    </row>
    <row r="46" ht="18.75" customHeight="1" spans="1:5">
      <c r="A46" s="121">
        <v>41</v>
      </c>
      <c r="B46" s="528"/>
      <c r="C46" s="125" t="s">
        <v>100</v>
      </c>
      <c r="D46" s="122" t="s">
        <v>156</v>
      </c>
      <c r="E46" s="527">
        <v>5586</v>
      </c>
    </row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</sheetData>
  <autoFilter ref="A4:I46"/>
  <mergeCells count="6">
    <mergeCell ref="A1:E1"/>
    <mergeCell ref="B3:C3"/>
    <mergeCell ref="A5:D5"/>
    <mergeCell ref="A3:A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488"/>
  <sheetViews>
    <sheetView workbookViewId="0">
      <selection activeCell="K23" sqref="K23"/>
    </sheetView>
  </sheetViews>
  <sheetFormatPr defaultColWidth="9" defaultRowHeight="13.5"/>
  <cols>
    <col min="1" max="2" width="9" style="61"/>
    <col min="3" max="3" width="10.5" style="61" customWidth="1"/>
    <col min="4" max="4" width="12.125" style="61" customWidth="1"/>
    <col min="5" max="5" width="41.25" style="61" customWidth="1"/>
    <col min="6" max="6" width="13.25" style="61" customWidth="1"/>
    <col min="7" max="7" width="13.75" style="61"/>
    <col min="8" max="8" width="12.625" style="61"/>
    <col min="9" max="16384" width="9" style="61"/>
  </cols>
  <sheetData>
    <row r="1" ht="24" spans="1:6">
      <c r="A1" s="256" t="s">
        <v>157</v>
      </c>
      <c r="B1" s="256"/>
      <c r="C1" s="256"/>
      <c r="D1" s="256"/>
      <c r="E1" s="256"/>
      <c r="F1" s="256"/>
    </row>
    <row r="2" ht="15.75" spans="1:6">
      <c r="A2" s="252"/>
      <c r="B2" s="257" t="s">
        <v>158</v>
      </c>
      <c r="C2" s="257" t="s">
        <v>158</v>
      </c>
      <c r="D2" s="257" t="s">
        <v>158</v>
      </c>
      <c r="E2" s="258" t="s">
        <v>158</v>
      </c>
      <c r="F2" s="259" t="s">
        <v>85</v>
      </c>
    </row>
    <row r="3" ht="21" customHeight="1" spans="1:6">
      <c r="A3" s="260" t="s">
        <v>122</v>
      </c>
      <c r="B3" s="261" t="s">
        <v>159</v>
      </c>
      <c r="C3" s="261"/>
      <c r="D3" s="261"/>
      <c r="E3" s="262" t="s">
        <v>88</v>
      </c>
      <c r="F3" s="263" t="s">
        <v>160</v>
      </c>
    </row>
    <row r="4" ht="21" customHeight="1" spans="1:6">
      <c r="A4" s="260"/>
      <c r="B4" s="261" t="s">
        <v>161</v>
      </c>
      <c r="C4" s="261" t="s">
        <v>162</v>
      </c>
      <c r="D4" s="261" t="s">
        <v>163</v>
      </c>
      <c r="E4" s="261"/>
      <c r="F4" s="263"/>
    </row>
    <row r="5" ht="21" customHeight="1" spans="1:6">
      <c r="A5" s="264" t="s">
        <v>92</v>
      </c>
      <c r="B5" s="264"/>
      <c r="C5" s="264"/>
      <c r="D5" s="264"/>
      <c r="E5" s="518"/>
      <c r="F5" s="265">
        <f>F6+F125+F132+F162+F191+F205+F234+F313+F363+F381+F397+F432+F442+F447+F456+F459+F462+F478</f>
        <v>5033913</v>
      </c>
    </row>
    <row r="6" ht="21" customHeight="1" spans="1:8">
      <c r="A6" s="121">
        <v>1</v>
      </c>
      <c r="B6" s="266">
        <v>201</v>
      </c>
      <c r="C6" s="266"/>
      <c r="D6" s="266"/>
      <c r="E6" s="519" t="s">
        <v>164</v>
      </c>
      <c r="F6" s="520">
        <v>217709</v>
      </c>
      <c r="H6" s="499"/>
    </row>
    <row r="7" ht="21" customHeight="1" spans="1:6">
      <c r="A7" s="121">
        <v>2</v>
      </c>
      <c r="B7" s="266"/>
      <c r="C7" s="266" t="s">
        <v>94</v>
      </c>
      <c r="D7" s="266"/>
      <c r="E7" s="519" t="s">
        <v>165</v>
      </c>
      <c r="F7" s="520">
        <v>2343</v>
      </c>
    </row>
    <row r="8" ht="21" customHeight="1" spans="1:6">
      <c r="A8" s="121">
        <v>3</v>
      </c>
      <c r="B8" s="266"/>
      <c r="C8" s="266"/>
      <c r="D8" s="269" t="s">
        <v>94</v>
      </c>
      <c r="E8" s="519" t="s">
        <v>166</v>
      </c>
      <c r="F8" s="520">
        <v>1714</v>
      </c>
    </row>
    <row r="9" ht="21" customHeight="1" spans="1:6">
      <c r="A9" s="121">
        <v>4</v>
      </c>
      <c r="B9" s="266"/>
      <c r="C9" s="266"/>
      <c r="D9" s="269" t="s">
        <v>96</v>
      </c>
      <c r="E9" s="519" t="s">
        <v>167</v>
      </c>
      <c r="F9" s="520">
        <v>77</v>
      </c>
    </row>
    <row r="10" ht="21" customHeight="1" spans="1:6">
      <c r="A10" s="121">
        <v>5</v>
      </c>
      <c r="B10" s="266"/>
      <c r="C10" s="266"/>
      <c r="D10" s="269" t="s">
        <v>129</v>
      </c>
      <c r="E10" s="519" t="s">
        <v>168</v>
      </c>
      <c r="F10" s="520">
        <v>246</v>
      </c>
    </row>
    <row r="11" ht="21" customHeight="1" spans="1:6">
      <c r="A11" s="121">
        <v>6</v>
      </c>
      <c r="B11" s="266"/>
      <c r="C11" s="266"/>
      <c r="D11" s="266" t="s">
        <v>106</v>
      </c>
      <c r="E11" s="519" t="s">
        <v>169</v>
      </c>
      <c r="F11" s="520">
        <v>294</v>
      </c>
    </row>
    <row r="12" ht="21" customHeight="1" spans="1:6">
      <c r="A12" s="121">
        <v>7</v>
      </c>
      <c r="B12" s="266"/>
      <c r="C12" s="266"/>
      <c r="D12" s="266" t="s">
        <v>100</v>
      </c>
      <c r="E12" s="519" t="s">
        <v>170</v>
      </c>
      <c r="F12" s="520">
        <v>12</v>
      </c>
    </row>
    <row r="13" ht="21" customHeight="1" spans="1:6">
      <c r="A13" s="121">
        <v>8</v>
      </c>
      <c r="B13" s="266"/>
      <c r="C13" s="266" t="s">
        <v>96</v>
      </c>
      <c r="D13" s="266"/>
      <c r="E13" s="519" t="s">
        <v>171</v>
      </c>
      <c r="F13" s="520">
        <v>1727</v>
      </c>
    </row>
    <row r="14" ht="21" customHeight="1" spans="1:6">
      <c r="A14" s="121">
        <v>9</v>
      </c>
      <c r="B14" s="266"/>
      <c r="C14" s="266"/>
      <c r="D14" s="266" t="s">
        <v>94</v>
      </c>
      <c r="E14" s="519" t="s">
        <v>166</v>
      </c>
      <c r="F14" s="520">
        <v>1116</v>
      </c>
    </row>
    <row r="15" ht="21" customHeight="1" spans="1:6">
      <c r="A15" s="121">
        <v>10</v>
      </c>
      <c r="B15" s="266"/>
      <c r="C15" s="266"/>
      <c r="D15" s="266" t="s">
        <v>96</v>
      </c>
      <c r="E15" s="519" t="s">
        <v>167</v>
      </c>
      <c r="F15" s="520">
        <v>82</v>
      </c>
    </row>
    <row r="16" ht="21" customHeight="1" spans="1:6">
      <c r="A16" s="121">
        <v>11</v>
      </c>
      <c r="B16" s="266"/>
      <c r="C16" s="266"/>
      <c r="D16" s="266" t="s">
        <v>129</v>
      </c>
      <c r="E16" s="519" t="s">
        <v>172</v>
      </c>
      <c r="F16" s="520">
        <v>193</v>
      </c>
    </row>
    <row r="17" ht="21" customHeight="1" spans="1:6">
      <c r="A17" s="121">
        <v>12</v>
      </c>
      <c r="B17" s="266"/>
      <c r="C17" s="266"/>
      <c r="D17" s="266" t="s">
        <v>116</v>
      </c>
      <c r="E17" s="519" t="s">
        <v>173</v>
      </c>
      <c r="F17" s="520">
        <v>12</v>
      </c>
    </row>
    <row r="18" ht="21" customHeight="1" spans="1:6">
      <c r="A18" s="121">
        <v>13</v>
      </c>
      <c r="B18" s="266"/>
      <c r="C18" s="266"/>
      <c r="D18" s="266" t="s">
        <v>138</v>
      </c>
      <c r="E18" s="519" t="s">
        <v>174</v>
      </c>
      <c r="F18" s="520">
        <v>231</v>
      </c>
    </row>
    <row r="19" ht="21" customHeight="1" spans="1:6">
      <c r="A19" s="121">
        <v>14</v>
      </c>
      <c r="B19" s="266"/>
      <c r="C19" s="266"/>
      <c r="D19" s="266" t="s">
        <v>100</v>
      </c>
      <c r="E19" s="519" t="s">
        <v>175</v>
      </c>
      <c r="F19" s="520">
        <v>93</v>
      </c>
    </row>
    <row r="20" ht="21" customHeight="1" spans="1:6">
      <c r="A20" s="121">
        <v>15</v>
      </c>
      <c r="B20" s="266"/>
      <c r="C20" s="266" t="s">
        <v>98</v>
      </c>
      <c r="D20" s="266"/>
      <c r="E20" s="519" t="s">
        <v>176</v>
      </c>
      <c r="F20" s="520">
        <v>112685</v>
      </c>
    </row>
    <row r="21" ht="21" customHeight="1" spans="1:6">
      <c r="A21" s="121">
        <v>16</v>
      </c>
      <c r="B21" s="270"/>
      <c r="C21" s="270"/>
      <c r="D21" s="270" t="s">
        <v>94</v>
      </c>
      <c r="E21" s="519" t="s">
        <v>166</v>
      </c>
      <c r="F21" s="520">
        <v>97662</v>
      </c>
    </row>
    <row r="22" ht="21" customHeight="1" spans="1:6">
      <c r="A22" s="121">
        <v>17</v>
      </c>
      <c r="B22" s="272"/>
      <c r="C22" s="272"/>
      <c r="D22" s="272" t="s">
        <v>96</v>
      </c>
      <c r="E22" s="519" t="s">
        <v>167</v>
      </c>
      <c r="F22" s="520">
        <v>12190</v>
      </c>
    </row>
    <row r="23" ht="21" customHeight="1" spans="1:6">
      <c r="A23" s="121">
        <v>18</v>
      </c>
      <c r="B23" s="272"/>
      <c r="C23" s="272"/>
      <c r="D23" s="272" t="s">
        <v>98</v>
      </c>
      <c r="E23" s="519" t="s">
        <v>177</v>
      </c>
      <c r="F23" s="520">
        <v>1866</v>
      </c>
    </row>
    <row r="24" ht="21" customHeight="1" spans="1:6">
      <c r="A24" s="121">
        <v>19</v>
      </c>
      <c r="B24" s="272"/>
      <c r="C24" s="272"/>
      <c r="D24" s="272" t="s">
        <v>106</v>
      </c>
      <c r="E24" s="519" t="s">
        <v>178</v>
      </c>
      <c r="F24" s="520">
        <v>133</v>
      </c>
    </row>
    <row r="25" ht="21" customHeight="1" spans="1:6">
      <c r="A25" s="121">
        <v>20</v>
      </c>
      <c r="B25" s="272"/>
      <c r="C25" s="272"/>
      <c r="D25" s="272" t="s">
        <v>179</v>
      </c>
      <c r="E25" s="519" t="s">
        <v>180</v>
      </c>
      <c r="F25" s="520">
        <v>759</v>
      </c>
    </row>
    <row r="26" ht="21" customHeight="1" spans="1:6">
      <c r="A26" s="121">
        <v>21</v>
      </c>
      <c r="B26" s="272"/>
      <c r="C26" s="272"/>
      <c r="D26" s="272" t="s">
        <v>100</v>
      </c>
      <c r="E26" s="519" t="s">
        <v>181</v>
      </c>
      <c r="F26" s="520">
        <v>75</v>
      </c>
    </row>
    <row r="27" ht="21" customHeight="1" spans="1:6">
      <c r="A27" s="121">
        <v>22</v>
      </c>
      <c r="B27" s="272"/>
      <c r="C27" s="272" t="s">
        <v>129</v>
      </c>
      <c r="D27" s="272"/>
      <c r="E27" s="519" t="s">
        <v>182</v>
      </c>
      <c r="F27" s="520">
        <v>4455</v>
      </c>
    </row>
    <row r="28" ht="21" customHeight="1" spans="1:6">
      <c r="A28" s="121">
        <v>23</v>
      </c>
      <c r="B28" s="272"/>
      <c r="C28" s="272"/>
      <c r="D28" s="272" t="s">
        <v>94</v>
      </c>
      <c r="E28" s="519" t="s">
        <v>166</v>
      </c>
      <c r="F28" s="520">
        <v>1904</v>
      </c>
    </row>
    <row r="29" ht="21" customHeight="1" spans="1:6">
      <c r="A29" s="121">
        <v>24</v>
      </c>
      <c r="B29" s="272"/>
      <c r="C29" s="272"/>
      <c r="D29" s="272" t="s">
        <v>96</v>
      </c>
      <c r="E29" s="519" t="s">
        <v>167</v>
      </c>
      <c r="F29" s="520">
        <v>529</v>
      </c>
    </row>
    <row r="30" ht="21" customHeight="1" spans="1:6">
      <c r="A30" s="121">
        <v>25</v>
      </c>
      <c r="B30" s="272"/>
      <c r="C30" s="272"/>
      <c r="D30" s="272" t="s">
        <v>129</v>
      </c>
      <c r="E30" s="519" t="s">
        <v>183</v>
      </c>
      <c r="F30" s="520">
        <v>35</v>
      </c>
    </row>
    <row r="31" ht="21" customHeight="1" spans="1:6">
      <c r="A31" s="121">
        <v>26</v>
      </c>
      <c r="B31" s="272"/>
      <c r="C31" s="272"/>
      <c r="D31" s="272" t="s">
        <v>116</v>
      </c>
      <c r="E31" s="519" t="s">
        <v>184</v>
      </c>
      <c r="F31" s="520">
        <v>557</v>
      </c>
    </row>
    <row r="32" ht="21" customHeight="1" spans="1:6">
      <c r="A32" s="121">
        <v>27</v>
      </c>
      <c r="B32" s="272"/>
      <c r="C32" s="272"/>
      <c r="D32" s="272" t="s">
        <v>179</v>
      </c>
      <c r="E32" s="519" t="s">
        <v>180</v>
      </c>
      <c r="F32" s="520">
        <v>550</v>
      </c>
    </row>
    <row r="33" ht="21" customHeight="1" spans="1:6">
      <c r="A33" s="121">
        <v>28</v>
      </c>
      <c r="B33" s="272"/>
      <c r="C33" s="272"/>
      <c r="D33" s="272" t="s">
        <v>100</v>
      </c>
      <c r="E33" s="519" t="s">
        <v>185</v>
      </c>
      <c r="F33" s="520">
        <v>880</v>
      </c>
    </row>
    <row r="34" ht="21" customHeight="1" spans="1:6">
      <c r="A34" s="121">
        <v>29</v>
      </c>
      <c r="B34" s="272"/>
      <c r="C34" s="272" t="s">
        <v>116</v>
      </c>
      <c r="D34" s="272"/>
      <c r="E34" s="519" t="s">
        <v>186</v>
      </c>
      <c r="F34" s="520">
        <v>7400</v>
      </c>
    </row>
    <row r="35" ht="21" customHeight="1" spans="1:6">
      <c r="A35" s="121">
        <v>30</v>
      </c>
      <c r="B35" s="272"/>
      <c r="C35" s="272"/>
      <c r="D35" s="272" t="s">
        <v>94</v>
      </c>
      <c r="E35" s="519" t="s">
        <v>166</v>
      </c>
      <c r="F35" s="520">
        <v>2522</v>
      </c>
    </row>
    <row r="36" ht="21" customHeight="1" spans="1:6">
      <c r="A36" s="121">
        <v>31</v>
      </c>
      <c r="B36" s="272"/>
      <c r="C36" s="272"/>
      <c r="D36" s="272" t="s">
        <v>96</v>
      </c>
      <c r="E36" s="519" t="s">
        <v>167</v>
      </c>
      <c r="F36" s="520">
        <v>1099</v>
      </c>
    </row>
    <row r="37" ht="21" customHeight="1" spans="1:6">
      <c r="A37" s="121">
        <v>32</v>
      </c>
      <c r="B37" s="272"/>
      <c r="C37" s="272"/>
      <c r="D37" s="272" t="s">
        <v>116</v>
      </c>
      <c r="E37" s="519" t="s">
        <v>187</v>
      </c>
      <c r="F37" s="520">
        <v>198</v>
      </c>
    </row>
    <row r="38" ht="21" customHeight="1" spans="1:6">
      <c r="A38" s="121">
        <v>33</v>
      </c>
      <c r="B38" s="272"/>
      <c r="C38" s="272"/>
      <c r="D38" s="272" t="s">
        <v>138</v>
      </c>
      <c r="E38" s="519" t="s">
        <v>188</v>
      </c>
      <c r="F38" s="520">
        <v>8</v>
      </c>
    </row>
    <row r="39" ht="21" customHeight="1" spans="1:6">
      <c r="A39" s="121">
        <v>34</v>
      </c>
      <c r="B39" s="272"/>
      <c r="C39" s="272"/>
      <c r="D39" s="272" t="s">
        <v>132</v>
      </c>
      <c r="E39" s="519" t="s">
        <v>189</v>
      </c>
      <c r="F39" s="520">
        <v>3303</v>
      </c>
    </row>
    <row r="40" ht="21" customHeight="1" spans="1:6">
      <c r="A40" s="121">
        <v>35</v>
      </c>
      <c r="B40" s="272"/>
      <c r="C40" s="272"/>
      <c r="D40" s="272" t="s">
        <v>179</v>
      </c>
      <c r="E40" s="519" t="s">
        <v>180</v>
      </c>
      <c r="F40" s="520">
        <v>270</v>
      </c>
    </row>
    <row r="41" ht="21" customHeight="1" spans="1:6">
      <c r="A41" s="121">
        <v>36</v>
      </c>
      <c r="B41" s="272"/>
      <c r="C41" s="272" t="s">
        <v>138</v>
      </c>
      <c r="D41" s="272"/>
      <c r="E41" s="519" t="s">
        <v>190</v>
      </c>
      <c r="F41" s="520">
        <v>7696</v>
      </c>
    </row>
    <row r="42" ht="21" customHeight="1" spans="1:6">
      <c r="A42" s="121">
        <v>37</v>
      </c>
      <c r="B42" s="272"/>
      <c r="C42" s="272"/>
      <c r="D42" s="272" t="s">
        <v>94</v>
      </c>
      <c r="E42" s="519" t="s">
        <v>166</v>
      </c>
      <c r="F42" s="520">
        <v>4182</v>
      </c>
    </row>
    <row r="43" ht="21" customHeight="1" spans="1:6">
      <c r="A43" s="121">
        <v>38</v>
      </c>
      <c r="B43" s="272"/>
      <c r="C43" s="272"/>
      <c r="D43" s="272" t="s">
        <v>96</v>
      </c>
      <c r="E43" s="519" t="s">
        <v>167</v>
      </c>
      <c r="F43" s="520">
        <v>2247</v>
      </c>
    </row>
    <row r="44" ht="21" customHeight="1" spans="1:6">
      <c r="A44" s="121">
        <v>39</v>
      </c>
      <c r="B44" s="272"/>
      <c r="C44" s="272"/>
      <c r="D44" s="272" t="s">
        <v>100</v>
      </c>
      <c r="E44" s="519" t="s">
        <v>191</v>
      </c>
      <c r="F44" s="520">
        <v>1267</v>
      </c>
    </row>
    <row r="45" ht="21" customHeight="1" spans="1:6">
      <c r="A45" s="121">
        <v>40</v>
      </c>
      <c r="B45" s="272"/>
      <c r="C45" s="272" t="s">
        <v>106</v>
      </c>
      <c r="D45" s="272"/>
      <c r="E45" s="519" t="s">
        <v>192</v>
      </c>
      <c r="F45" s="520">
        <v>3144</v>
      </c>
    </row>
    <row r="46" ht="21" customHeight="1" spans="1:6">
      <c r="A46" s="121">
        <v>41</v>
      </c>
      <c r="B46" s="272"/>
      <c r="C46" s="272"/>
      <c r="D46" s="272" t="s">
        <v>94</v>
      </c>
      <c r="E46" s="519" t="s">
        <v>166</v>
      </c>
      <c r="F46" s="520">
        <v>1852</v>
      </c>
    </row>
    <row r="47" ht="21" customHeight="1" spans="1:6">
      <c r="A47" s="121">
        <v>42</v>
      </c>
      <c r="B47" s="272"/>
      <c r="C47" s="272"/>
      <c r="D47" s="272" t="s">
        <v>96</v>
      </c>
      <c r="E47" s="519" t="s">
        <v>167</v>
      </c>
      <c r="F47" s="520">
        <v>805</v>
      </c>
    </row>
    <row r="48" ht="21" customHeight="1" spans="1:6">
      <c r="A48" s="121">
        <v>43</v>
      </c>
      <c r="B48" s="272"/>
      <c r="C48" s="272"/>
      <c r="D48" s="272" t="s">
        <v>179</v>
      </c>
      <c r="E48" s="519" t="s">
        <v>180</v>
      </c>
      <c r="F48" s="520">
        <v>477</v>
      </c>
    </row>
    <row r="49" ht="21" customHeight="1" spans="1:6">
      <c r="A49" s="121">
        <v>44</v>
      </c>
      <c r="B49" s="272"/>
      <c r="C49" s="272"/>
      <c r="D49" s="272" t="s">
        <v>100</v>
      </c>
      <c r="E49" s="519" t="s">
        <v>193</v>
      </c>
      <c r="F49" s="520">
        <v>10</v>
      </c>
    </row>
    <row r="50" ht="21" customHeight="1" spans="1:6">
      <c r="A50" s="121">
        <v>45</v>
      </c>
      <c r="B50" s="272"/>
      <c r="C50" s="272" t="s">
        <v>194</v>
      </c>
      <c r="D50" s="272"/>
      <c r="E50" s="519" t="s">
        <v>195</v>
      </c>
      <c r="F50" s="520">
        <v>2238</v>
      </c>
    </row>
    <row r="51" ht="21" customHeight="1" spans="1:6">
      <c r="A51" s="121">
        <v>46</v>
      </c>
      <c r="B51" s="272"/>
      <c r="C51" s="272"/>
      <c r="D51" s="272" t="s">
        <v>94</v>
      </c>
      <c r="E51" s="519" t="s">
        <v>166</v>
      </c>
      <c r="F51" s="520">
        <v>434</v>
      </c>
    </row>
    <row r="52" ht="21" customHeight="1" spans="1:6">
      <c r="A52" s="121">
        <v>47</v>
      </c>
      <c r="B52" s="272"/>
      <c r="C52" s="272"/>
      <c r="D52" s="272" t="s">
        <v>96</v>
      </c>
      <c r="E52" s="519" t="s">
        <v>167</v>
      </c>
      <c r="F52" s="520">
        <v>23</v>
      </c>
    </row>
    <row r="53" ht="21" customHeight="1" spans="1:6">
      <c r="A53" s="121">
        <v>48</v>
      </c>
      <c r="B53" s="272"/>
      <c r="C53" s="272"/>
      <c r="D53" s="272" t="s">
        <v>106</v>
      </c>
      <c r="E53" s="519" t="s">
        <v>196</v>
      </c>
      <c r="F53" s="520">
        <v>239</v>
      </c>
    </row>
    <row r="54" ht="21" customHeight="1" spans="1:6">
      <c r="A54" s="121">
        <v>49</v>
      </c>
      <c r="B54" s="272"/>
      <c r="C54" s="272"/>
      <c r="D54" s="272" t="s">
        <v>179</v>
      </c>
      <c r="E54" s="519" t="s">
        <v>180</v>
      </c>
      <c r="F54" s="520">
        <v>241</v>
      </c>
    </row>
    <row r="55" ht="21" customHeight="1" spans="1:6">
      <c r="A55" s="121">
        <v>50</v>
      </c>
      <c r="B55" s="272"/>
      <c r="C55" s="272"/>
      <c r="D55" s="272" t="s">
        <v>100</v>
      </c>
      <c r="E55" s="519" t="s">
        <v>197</v>
      </c>
      <c r="F55" s="520">
        <v>1301</v>
      </c>
    </row>
    <row r="56" ht="21" customHeight="1" spans="1:6">
      <c r="A56" s="121">
        <v>51</v>
      </c>
      <c r="B56" s="272"/>
      <c r="C56" s="272" t="s">
        <v>198</v>
      </c>
      <c r="D56" s="272"/>
      <c r="E56" s="519" t="s">
        <v>199</v>
      </c>
      <c r="F56" s="520">
        <v>7334</v>
      </c>
    </row>
    <row r="57" ht="21" customHeight="1" spans="1:6">
      <c r="A57" s="121">
        <v>52</v>
      </c>
      <c r="B57" s="272"/>
      <c r="C57" s="272"/>
      <c r="D57" s="272" t="s">
        <v>94</v>
      </c>
      <c r="E57" s="519" t="s">
        <v>166</v>
      </c>
      <c r="F57" s="520">
        <v>4677</v>
      </c>
    </row>
    <row r="58" ht="21" customHeight="1" spans="1:6">
      <c r="A58" s="121">
        <v>53</v>
      </c>
      <c r="B58" s="272"/>
      <c r="C58" s="272"/>
      <c r="D58" s="272" t="s">
        <v>96</v>
      </c>
      <c r="E58" s="519" t="s">
        <v>167</v>
      </c>
      <c r="F58" s="520">
        <v>9</v>
      </c>
    </row>
    <row r="59" ht="21" customHeight="1" spans="1:6">
      <c r="A59" s="121">
        <v>54</v>
      </c>
      <c r="B59" s="272"/>
      <c r="C59" s="272"/>
      <c r="D59" s="272" t="s">
        <v>129</v>
      </c>
      <c r="E59" s="519" t="s">
        <v>200</v>
      </c>
      <c r="F59" s="520">
        <v>599</v>
      </c>
    </row>
    <row r="60" ht="21" customHeight="1" spans="1:6">
      <c r="A60" s="121">
        <v>55</v>
      </c>
      <c r="B60" s="272"/>
      <c r="C60" s="272"/>
      <c r="D60" s="272" t="s">
        <v>100</v>
      </c>
      <c r="E60" s="519" t="s">
        <v>201</v>
      </c>
      <c r="F60" s="520">
        <v>2049</v>
      </c>
    </row>
    <row r="61" ht="21" customHeight="1" spans="1:6">
      <c r="A61" s="121">
        <v>56</v>
      </c>
      <c r="B61" s="272"/>
      <c r="C61" s="272" t="s">
        <v>202</v>
      </c>
      <c r="D61" s="272"/>
      <c r="E61" s="519" t="s">
        <v>203</v>
      </c>
      <c r="F61" s="520">
        <v>16805</v>
      </c>
    </row>
    <row r="62" ht="21" customHeight="1" spans="1:6">
      <c r="A62" s="121">
        <v>57</v>
      </c>
      <c r="B62" s="272"/>
      <c r="C62" s="272"/>
      <c r="D62" s="272" t="s">
        <v>94</v>
      </c>
      <c r="E62" s="519" t="s">
        <v>166</v>
      </c>
      <c r="F62" s="520">
        <v>4517</v>
      </c>
    </row>
    <row r="63" ht="21" customHeight="1" spans="1:6">
      <c r="A63" s="121">
        <v>58</v>
      </c>
      <c r="B63" s="272"/>
      <c r="C63" s="272"/>
      <c r="D63" s="272" t="s">
        <v>96</v>
      </c>
      <c r="E63" s="519" t="s">
        <v>167</v>
      </c>
      <c r="F63" s="520">
        <v>7138</v>
      </c>
    </row>
    <row r="64" ht="21" customHeight="1" spans="1:6">
      <c r="A64" s="121">
        <v>59</v>
      </c>
      <c r="B64" s="272"/>
      <c r="C64" s="272"/>
      <c r="D64" s="272" t="s">
        <v>106</v>
      </c>
      <c r="E64" s="519" t="s">
        <v>204</v>
      </c>
      <c r="F64" s="520">
        <v>278</v>
      </c>
    </row>
    <row r="65" ht="21" customHeight="1" spans="1:6">
      <c r="A65" s="121">
        <v>60</v>
      </c>
      <c r="B65" s="272"/>
      <c r="C65" s="272"/>
      <c r="D65" s="272" t="s">
        <v>179</v>
      </c>
      <c r="E65" s="519" t="s">
        <v>180</v>
      </c>
      <c r="F65" s="520">
        <v>2179</v>
      </c>
    </row>
    <row r="66" ht="21" customHeight="1" spans="1:6">
      <c r="A66" s="121">
        <v>61</v>
      </c>
      <c r="B66" s="272"/>
      <c r="C66" s="272"/>
      <c r="D66" s="272" t="s">
        <v>100</v>
      </c>
      <c r="E66" s="519" t="s">
        <v>205</v>
      </c>
      <c r="F66" s="520">
        <v>2693</v>
      </c>
    </row>
    <row r="67" ht="21" customHeight="1" spans="1:6">
      <c r="A67" s="121">
        <v>62</v>
      </c>
      <c r="B67" s="272"/>
      <c r="C67" s="272" t="s">
        <v>206</v>
      </c>
      <c r="D67" s="272"/>
      <c r="E67" s="519" t="s">
        <v>207</v>
      </c>
      <c r="F67" s="520">
        <v>675</v>
      </c>
    </row>
    <row r="68" ht="21" customHeight="1" spans="1:6">
      <c r="A68" s="121">
        <v>63</v>
      </c>
      <c r="B68" s="272"/>
      <c r="C68" s="272"/>
      <c r="D68" s="272" t="s">
        <v>129</v>
      </c>
      <c r="E68" s="519" t="s">
        <v>208</v>
      </c>
      <c r="F68" s="520">
        <v>675</v>
      </c>
    </row>
    <row r="69" ht="21" customHeight="1" spans="1:6">
      <c r="A69" s="121">
        <v>64</v>
      </c>
      <c r="B69" s="272"/>
      <c r="C69" s="272" t="s">
        <v>209</v>
      </c>
      <c r="D69" s="272"/>
      <c r="E69" s="519" t="s">
        <v>210</v>
      </c>
      <c r="F69" s="520">
        <v>156</v>
      </c>
    </row>
    <row r="70" ht="21" customHeight="1" spans="1:6">
      <c r="A70" s="121">
        <v>65</v>
      </c>
      <c r="B70" s="272"/>
      <c r="C70" s="272"/>
      <c r="D70" s="272" t="s">
        <v>94</v>
      </c>
      <c r="E70" s="519" t="s">
        <v>166</v>
      </c>
      <c r="F70" s="520">
        <v>122</v>
      </c>
    </row>
    <row r="71" ht="21" customHeight="1" spans="1:6">
      <c r="A71" s="121">
        <v>66</v>
      </c>
      <c r="B71" s="272"/>
      <c r="C71" s="272"/>
      <c r="D71" s="272" t="s">
        <v>96</v>
      </c>
      <c r="E71" s="519" t="s">
        <v>167</v>
      </c>
      <c r="F71" s="520">
        <v>14</v>
      </c>
    </row>
    <row r="72" ht="21" customHeight="1" spans="1:6">
      <c r="A72" s="121">
        <v>67</v>
      </c>
      <c r="B72" s="272"/>
      <c r="C72" s="272"/>
      <c r="D72" s="272" t="s">
        <v>100</v>
      </c>
      <c r="E72" s="519" t="s">
        <v>211</v>
      </c>
      <c r="F72" s="520">
        <v>20</v>
      </c>
    </row>
    <row r="73" ht="21" customHeight="1" spans="1:6">
      <c r="A73" s="121">
        <v>68</v>
      </c>
      <c r="B73" s="272"/>
      <c r="C73" s="272" t="s">
        <v>212</v>
      </c>
      <c r="D73" s="272"/>
      <c r="E73" s="519" t="s">
        <v>213</v>
      </c>
      <c r="F73" s="520">
        <v>1516</v>
      </c>
    </row>
    <row r="74" ht="21" customHeight="1" spans="1:6">
      <c r="A74" s="121">
        <v>69</v>
      </c>
      <c r="B74" s="272"/>
      <c r="C74" s="272"/>
      <c r="D74" s="272" t="s">
        <v>94</v>
      </c>
      <c r="E74" s="519" t="s">
        <v>166</v>
      </c>
      <c r="F74" s="520">
        <v>1121</v>
      </c>
    </row>
    <row r="75" ht="21" customHeight="1" spans="1:6">
      <c r="A75" s="121">
        <v>70</v>
      </c>
      <c r="B75" s="272"/>
      <c r="C75" s="272"/>
      <c r="D75" s="272" t="s">
        <v>96</v>
      </c>
      <c r="E75" s="519" t="s">
        <v>167</v>
      </c>
      <c r="F75" s="520">
        <v>26</v>
      </c>
    </row>
    <row r="76" ht="21" customHeight="1" spans="1:6">
      <c r="A76" s="121">
        <v>71</v>
      </c>
      <c r="B76" s="272"/>
      <c r="C76" s="272"/>
      <c r="D76" s="272" t="s">
        <v>129</v>
      </c>
      <c r="E76" s="519" t="s">
        <v>214</v>
      </c>
      <c r="F76" s="520">
        <v>273</v>
      </c>
    </row>
    <row r="77" ht="21" customHeight="1" spans="1:6">
      <c r="A77" s="121">
        <v>72</v>
      </c>
      <c r="B77" s="272"/>
      <c r="C77" s="272"/>
      <c r="D77" s="272" t="s">
        <v>100</v>
      </c>
      <c r="E77" s="519" t="s">
        <v>215</v>
      </c>
      <c r="F77" s="520">
        <v>96</v>
      </c>
    </row>
    <row r="78" ht="21" customHeight="1" spans="1:6">
      <c r="A78" s="121">
        <v>73</v>
      </c>
      <c r="B78" s="272"/>
      <c r="C78" s="272" t="s">
        <v>216</v>
      </c>
      <c r="D78" s="272"/>
      <c r="E78" s="519" t="s">
        <v>217</v>
      </c>
      <c r="F78" s="520">
        <v>1132</v>
      </c>
    </row>
    <row r="79" ht="21" customHeight="1" spans="1:6">
      <c r="A79" s="121">
        <v>74</v>
      </c>
      <c r="B79" s="272"/>
      <c r="C79" s="272"/>
      <c r="D79" s="272" t="s">
        <v>94</v>
      </c>
      <c r="E79" s="519" t="s">
        <v>166</v>
      </c>
      <c r="F79" s="520">
        <v>825</v>
      </c>
    </row>
    <row r="80" ht="21" customHeight="1" spans="1:6">
      <c r="A80" s="121">
        <v>75</v>
      </c>
      <c r="B80" s="272"/>
      <c r="C80" s="272"/>
      <c r="D80" s="272" t="s">
        <v>96</v>
      </c>
      <c r="E80" s="519" t="s">
        <v>167</v>
      </c>
      <c r="F80" s="520">
        <v>222</v>
      </c>
    </row>
    <row r="81" ht="21" customHeight="1" spans="1:6">
      <c r="A81" s="121">
        <v>76</v>
      </c>
      <c r="B81" s="272"/>
      <c r="C81" s="272"/>
      <c r="D81" s="272" t="s">
        <v>129</v>
      </c>
      <c r="E81" s="519" t="s">
        <v>174</v>
      </c>
      <c r="F81" s="520">
        <v>18</v>
      </c>
    </row>
    <row r="82" ht="21" customHeight="1" spans="1:6">
      <c r="A82" s="121">
        <v>77</v>
      </c>
      <c r="B82" s="272"/>
      <c r="C82" s="272"/>
      <c r="D82" s="272" t="s">
        <v>100</v>
      </c>
      <c r="E82" s="519" t="s">
        <v>218</v>
      </c>
      <c r="F82" s="520">
        <v>67</v>
      </c>
    </row>
    <row r="83" ht="21" customHeight="1" spans="1:6">
      <c r="A83" s="121">
        <v>78</v>
      </c>
      <c r="B83" s="272"/>
      <c r="C83" s="272" t="s">
        <v>219</v>
      </c>
      <c r="D83" s="272"/>
      <c r="E83" s="519" t="s">
        <v>220</v>
      </c>
      <c r="F83" s="520">
        <v>7900</v>
      </c>
    </row>
    <row r="84" ht="21" customHeight="1" spans="1:6">
      <c r="A84" s="121">
        <v>79</v>
      </c>
      <c r="B84" s="272"/>
      <c r="C84" s="272"/>
      <c r="D84" s="272" t="s">
        <v>94</v>
      </c>
      <c r="E84" s="519" t="s">
        <v>166</v>
      </c>
      <c r="F84" s="520">
        <v>1780</v>
      </c>
    </row>
    <row r="85" ht="21" customHeight="1" spans="1:6">
      <c r="A85" s="121">
        <v>80</v>
      </c>
      <c r="B85" s="272"/>
      <c r="C85" s="272"/>
      <c r="D85" s="272" t="s">
        <v>96</v>
      </c>
      <c r="E85" s="519" t="s">
        <v>167</v>
      </c>
      <c r="F85" s="520">
        <v>5599</v>
      </c>
    </row>
    <row r="86" ht="21" customHeight="1" spans="1:6">
      <c r="A86" s="121">
        <v>81</v>
      </c>
      <c r="B86" s="272"/>
      <c r="C86" s="272"/>
      <c r="D86" s="272" t="s">
        <v>179</v>
      </c>
      <c r="E86" s="519" t="s">
        <v>180</v>
      </c>
      <c r="F86" s="520">
        <v>416</v>
      </c>
    </row>
    <row r="87" ht="21" customHeight="1" spans="1:6">
      <c r="A87" s="121">
        <v>82</v>
      </c>
      <c r="B87" s="272"/>
      <c r="C87" s="272"/>
      <c r="D87" s="272" t="s">
        <v>100</v>
      </c>
      <c r="E87" s="519" t="s">
        <v>221</v>
      </c>
      <c r="F87" s="520">
        <v>105</v>
      </c>
    </row>
    <row r="88" ht="21" customHeight="1" spans="1:6">
      <c r="A88" s="121">
        <v>83</v>
      </c>
      <c r="B88" s="272"/>
      <c r="C88" s="272" t="s">
        <v>222</v>
      </c>
      <c r="D88" s="272"/>
      <c r="E88" s="519" t="s">
        <v>223</v>
      </c>
      <c r="F88" s="520">
        <v>2119</v>
      </c>
    </row>
    <row r="89" ht="21" customHeight="1" spans="1:6">
      <c r="A89" s="121">
        <v>84</v>
      </c>
      <c r="B89" s="272"/>
      <c r="C89" s="272"/>
      <c r="D89" s="272" t="s">
        <v>94</v>
      </c>
      <c r="E89" s="519" t="s">
        <v>166</v>
      </c>
      <c r="F89" s="520">
        <v>1849</v>
      </c>
    </row>
    <row r="90" ht="21" customHeight="1" spans="1:6">
      <c r="A90" s="121">
        <v>85</v>
      </c>
      <c r="B90" s="272"/>
      <c r="C90" s="272"/>
      <c r="D90" s="272" t="s">
        <v>96</v>
      </c>
      <c r="E90" s="519" t="s">
        <v>167</v>
      </c>
      <c r="F90" s="520">
        <v>270</v>
      </c>
    </row>
    <row r="91" ht="21" customHeight="1" spans="1:6">
      <c r="A91" s="121">
        <v>86</v>
      </c>
      <c r="B91" s="272"/>
      <c r="C91" s="272" t="s">
        <v>224</v>
      </c>
      <c r="D91" s="272"/>
      <c r="E91" s="519" t="s">
        <v>225</v>
      </c>
      <c r="F91" s="520">
        <v>3983</v>
      </c>
    </row>
    <row r="92" ht="21" customHeight="1" spans="1:6">
      <c r="A92" s="121">
        <v>87</v>
      </c>
      <c r="B92" s="272"/>
      <c r="C92" s="272"/>
      <c r="D92" s="272" t="s">
        <v>94</v>
      </c>
      <c r="E92" s="519" t="s">
        <v>166</v>
      </c>
      <c r="F92" s="520">
        <v>1511</v>
      </c>
    </row>
    <row r="93" ht="21" customHeight="1" spans="1:6">
      <c r="A93" s="121">
        <v>88</v>
      </c>
      <c r="B93" s="272"/>
      <c r="C93" s="272"/>
      <c r="D93" s="272" t="s">
        <v>96</v>
      </c>
      <c r="E93" s="519" t="s">
        <v>167</v>
      </c>
      <c r="F93" s="520">
        <v>2472</v>
      </c>
    </row>
    <row r="94" ht="21" customHeight="1" spans="1:6">
      <c r="A94" s="121">
        <v>89</v>
      </c>
      <c r="B94" s="272"/>
      <c r="C94" s="272" t="s">
        <v>226</v>
      </c>
      <c r="D94" s="272"/>
      <c r="E94" s="519" t="s">
        <v>227</v>
      </c>
      <c r="F94" s="520">
        <v>3430</v>
      </c>
    </row>
    <row r="95" ht="21" customHeight="1" spans="1:6">
      <c r="A95" s="121">
        <v>90</v>
      </c>
      <c r="B95" s="272"/>
      <c r="C95" s="272"/>
      <c r="D95" s="272" t="s">
        <v>94</v>
      </c>
      <c r="E95" s="519" t="s">
        <v>166</v>
      </c>
      <c r="F95" s="520">
        <v>1353</v>
      </c>
    </row>
    <row r="96" ht="21" customHeight="1" spans="1:6">
      <c r="A96" s="121">
        <v>91</v>
      </c>
      <c r="B96" s="272"/>
      <c r="C96" s="272"/>
      <c r="D96" s="272" t="s">
        <v>96</v>
      </c>
      <c r="E96" s="519" t="s">
        <v>167</v>
      </c>
      <c r="F96" s="520">
        <v>1178</v>
      </c>
    </row>
    <row r="97" ht="21" customHeight="1" spans="1:6">
      <c r="A97" s="121">
        <v>92</v>
      </c>
      <c r="B97" s="272"/>
      <c r="C97" s="272"/>
      <c r="D97" s="272" t="s">
        <v>100</v>
      </c>
      <c r="E97" s="519" t="s">
        <v>228</v>
      </c>
      <c r="F97" s="520">
        <v>899</v>
      </c>
    </row>
    <row r="98" ht="21" customHeight="1" spans="1:6">
      <c r="A98" s="121">
        <v>93</v>
      </c>
      <c r="B98" s="272"/>
      <c r="C98" s="272" t="s">
        <v>229</v>
      </c>
      <c r="D98" s="272"/>
      <c r="E98" s="519" t="s">
        <v>230</v>
      </c>
      <c r="F98" s="520">
        <v>1713</v>
      </c>
    </row>
    <row r="99" ht="21" customHeight="1" spans="1:6">
      <c r="A99" s="121">
        <v>94</v>
      </c>
      <c r="B99" s="272"/>
      <c r="C99" s="272"/>
      <c r="D99" s="272" t="s">
        <v>94</v>
      </c>
      <c r="E99" s="519" t="s">
        <v>166</v>
      </c>
      <c r="F99" s="520">
        <v>934</v>
      </c>
    </row>
    <row r="100" ht="21" customHeight="1" spans="1:6">
      <c r="A100" s="121">
        <v>95</v>
      </c>
      <c r="B100" s="272"/>
      <c r="C100" s="272"/>
      <c r="D100" s="272" t="s">
        <v>96</v>
      </c>
      <c r="E100" s="519" t="s">
        <v>167</v>
      </c>
      <c r="F100" s="520">
        <v>701</v>
      </c>
    </row>
    <row r="101" ht="21" customHeight="1" spans="1:6">
      <c r="A101" s="121">
        <v>96</v>
      </c>
      <c r="B101" s="272"/>
      <c r="C101" s="272"/>
      <c r="D101" s="272" t="s">
        <v>116</v>
      </c>
      <c r="E101" s="519" t="s">
        <v>231</v>
      </c>
      <c r="F101" s="520">
        <v>78</v>
      </c>
    </row>
    <row r="102" ht="21" customHeight="1" spans="1:6">
      <c r="A102" s="121">
        <v>97</v>
      </c>
      <c r="B102" s="272"/>
      <c r="C102" s="272" t="s">
        <v>232</v>
      </c>
      <c r="D102" s="272"/>
      <c r="E102" s="519" t="s">
        <v>233</v>
      </c>
      <c r="F102" s="520">
        <v>440</v>
      </c>
    </row>
    <row r="103" ht="21" customHeight="1" spans="1:6">
      <c r="A103" s="121">
        <v>98</v>
      </c>
      <c r="B103" s="272"/>
      <c r="C103" s="272"/>
      <c r="D103" s="272" t="s">
        <v>94</v>
      </c>
      <c r="E103" s="519" t="s">
        <v>166</v>
      </c>
      <c r="F103" s="520">
        <v>274</v>
      </c>
    </row>
    <row r="104" ht="21" customHeight="1" spans="1:6">
      <c r="A104" s="121">
        <v>99</v>
      </c>
      <c r="B104" s="272"/>
      <c r="C104" s="272"/>
      <c r="D104" s="272" t="s">
        <v>96</v>
      </c>
      <c r="E104" s="519" t="s">
        <v>167</v>
      </c>
      <c r="F104" s="520">
        <v>166</v>
      </c>
    </row>
    <row r="105" ht="21" customHeight="1" spans="1:6">
      <c r="A105" s="121">
        <v>100</v>
      </c>
      <c r="B105" s="272"/>
      <c r="C105" s="272" t="s">
        <v>234</v>
      </c>
      <c r="D105" s="272"/>
      <c r="E105" s="519" t="s">
        <v>235</v>
      </c>
      <c r="F105" s="520">
        <v>4549</v>
      </c>
    </row>
    <row r="106" ht="21" customHeight="1" spans="1:6">
      <c r="A106" s="121">
        <v>101</v>
      </c>
      <c r="B106" s="272"/>
      <c r="C106" s="272"/>
      <c r="D106" s="272" t="s">
        <v>94</v>
      </c>
      <c r="E106" s="519" t="s">
        <v>166</v>
      </c>
      <c r="F106" s="520">
        <v>2062</v>
      </c>
    </row>
    <row r="107" ht="21" customHeight="1" spans="1:6">
      <c r="A107" s="121">
        <v>102</v>
      </c>
      <c r="B107" s="272"/>
      <c r="C107" s="272"/>
      <c r="D107" s="272" t="s">
        <v>96</v>
      </c>
      <c r="E107" s="519" t="s">
        <v>167</v>
      </c>
      <c r="F107" s="520">
        <v>1323</v>
      </c>
    </row>
    <row r="108" ht="21" customHeight="1" spans="1:6">
      <c r="A108" s="121">
        <v>103</v>
      </c>
      <c r="B108" s="272"/>
      <c r="C108" s="272"/>
      <c r="D108" s="272" t="s">
        <v>100</v>
      </c>
      <c r="E108" s="519" t="s">
        <v>235</v>
      </c>
      <c r="F108" s="520">
        <v>1164</v>
      </c>
    </row>
    <row r="109" ht="21" customHeight="1" spans="1:6">
      <c r="A109" s="121">
        <v>104</v>
      </c>
      <c r="B109" s="272"/>
      <c r="C109" s="272" t="s">
        <v>236</v>
      </c>
      <c r="D109" s="272"/>
      <c r="E109" s="519" t="s">
        <v>237</v>
      </c>
      <c r="F109" s="520">
        <v>837</v>
      </c>
    </row>
    <row r="110" ht="21" customHeight="1" spans="1:6">
      <c r="A110" s="121">
        <v>105</v>
      </c>
      <c r="B110" s="272"/>
      <c r="C110" s="272"/>
      <c r="D110" s="272" t="s">
        <v>94</v>
      </c>
      <c r="E110" s="519" t="s">
        <v>166</v>
      </c>
      <c r="F110" s="520">
        <v>321</v>
      </c>
    </row>
    <row r="111" ht="21" customHeight="1" spans="1:6">
      <c r="A111" s="121">
        <v>106</v>
      </c>
      <c r="B111" s="272"/>
      <c r="C111" s="272"/>
      <c r="D111" s="272" t="s">
        <v>96</v>
      </c>
      <c r="E111" s="519" t="s">
        <v>167</v>
      </c>
      <c r="F111" s="520">
        <v>516</v>
      </c>
    </row>
    <row r="112" ht="21" customHeight="1" spans="1:6">
      <c r="A112" s="121">
        <v>107</v>
      </c>
      <c r="B112" s="272"/>
      <c r="C112" s="272" t="s">
        <v>238</v>
      </c>
      <c r="D112" s="272"/>
      <c r="E112" s="519" t="s">
        <v>239</v>
      </c>
      <c r="F112" s="520">
        <v>20924</v>
      </c>
    </row>
    <row r="113" ht="21" customHeight="1" spans="1:6">
      <c r="A113" s="121">
        <v>108</v>
      </c>
      <c r="B113" s="272"/>
      <c r="C113" s="272"/>
      <c r="D113" s="272" t="s">
        <v>94</v>
      </c>
      <c r="E113" s="519" t="s">
        <v>166</v>
      </c>
      <c r="F113" s="520">
        <v>8651</v>
      </c>
    </row>
    <row r="114" ht="21" customHeight="1" spans="1:6">
      <c r="A114" s="121">
        <v>109</v>
      </c>
      <c r="B114" s="272"/>
      <c r="C114" s="272"/>
      <c r="D114" s="272" t="s">
        <v>96</v>
      </c>
      <c r="E114" s="519" t="s">
        <v>167</v>
      </c>
      <c r="F114" s="520">
        <v>4262</v>
      </c>
    </row>
    <row r="115" ht="21" customHeight="1" spans="1:6">
      <c r="A115" s="121">
        <v>110</v>
      </c>
      <c r="B115" s="272"/>
      <c r="C115" s="272"/>
      <c r="D115" s="272" t="s">
        <v>129</v>
      </c>
      <c r="E115" s="519" t="s">
        <v>240</v>
      </c>
      <c r="F115" s="520">
        <v>3142</v>
      </c>
    </row>
    <row r="116" ht="21" customHeight="1" spans="1:6">
      <c r="A116" s="121">
        <v>111</v>
      </c>
      <c r="B116" s="272"/>
      <c r="C116" s="272"/>
      <c r="D116" s="272" t="s">
        <v>116</v>
      </c>
      <c r="E116" s="519" t="s">
        <v>241</v>
      </c>
      <c r="F116" s="520">
        <v>1044</v>
      </c>
    </row>
    <row r="117" ht="21" customHeight="1" spans="1:6">
      <c r="A117" s="121">
        <v>112</v>
      </c>
      <c r="B117" s="272"/>
      <c r="C117" s="272"/>
      <c r="D117" s="272" t="s">
        <v>106</v>
      </c>
      <c r="E117" s="519" t="s">
        <v>242</v>
      </c>
      <c r="F117" s="520">
        <v>1062</v>
      </c>
    </row>
    <row r="118" ht="21" customHeight="1" spans="1:6">
      <c r="A118" s="121">
        <v>113</v>
      </c>
      <c r="B118" s="272"/>
      <c r="C118" s="272"/>
      <c r="D118" s="272" t="s">
        <v>194</v>
      </c>
      <c r="E118" s="519" t="s">
        <v>243</v>
      </c>
      <c r="F118" s="520">
        <v>57</v>
      </c>
    </row>
    <row r="119" ht="21" customHeight="1" spans="1:6">
      <c r="A119" s="121">
        <v>114</v>
      </c>
      <c r="B119" s="272"/>
      <c r="C119" s="272"/>
      <c r="D119" s="272" t="s">
        <v>244</v>
      </c>
      <c r="E119" s="519" t="s">
        <v>245</v>
      </c>
      <c r="F119" s="520">
        <v>29</v>
      </c>
    </row>
    <row r="120" ht="21" customHeight="1" spans="1:6">
      <c r="A120" s="121">
        <v>115</v>
      </c>
      <c r="B120" s="272"/>
      <c r="C120" s="272"/>
      <c r="D120" s="272" t="s">
        <v>246</v>
      </c>
      <c r="E120" s="519" t="s">
        <v>247</v>
      </c>
      <c r="F120" s="520">
        <v>37</v>
      </c>
    </row>
    <row r="121" ht="21" customHeight="1" spans="1:6">
      <c r="A121" s="121">
        <v>116</v>
      </c>
      <c r="B121" s="272"/>
      <c r="C121" s="272"/>
      <c r="D121" s="272" t="s">
        <v>179</v>
      </c>
      <c r="E121" s="519" t="s">
        <v>180</v>
      </c>
      <c r="F121" s="520">
        <v>1462</v>
      </c>
    </row>
    <row r="122" ht="21" customHeight="1" spans="1:6">
      <c r="A122" s="121">
        <v>117</v>
      </c>
      <c r="B122" s="272"/>
      <c r="C122" s="272"/>
      <c r="D122" s="272" t="s">
        <v>100</v>
      </c>
      <c r="E122" s="519" t="s">
        <v>248</v>
      </c>
      <c r="F122" s="520">
        <v>1178</v>
      </c>
    </row>
    <row r="123" ht="21" customHeight="1" spans="1:6">
      <c r="A123" s="121">
        <v>118</v>
      </c>
      <c r="B123" s="272"/>
      <c r="C123" s="272" t="s">
        <v>100</v>
      </c>
      <c r="D123" s="272"/>
      <c r="E123" s="519" t="s">
        <v>249</v>
      </c>
      <c r="F123" s="520">
        <v>2508</v>
      </c>
    </row>
    <row r="124" ht="21" customHeight="1" spans="1:6">
      <c r="A124" s="121">
        <v>119</v>
      </c>
      <c r="B124" s="272"/>
      <c r="C124" s="272"/>
      <c r="D124" s="272" t="s">
        <v>100</v>
      </c>
      <c r="E124" s="519" t="s">
        <v>249</v>
      </c>
      <c r="F124" s="520">
        <v>2508</v>
      </c>
    </row>
    <row r="125" ht="21" customHeight="1" spans="1:6">
      <c r="A125" s="121">
        <v>120</v>
      </c>
      <c r="B125" s="272">
        <v>203</v>
      </c>
      <c r="C125" s="272"/>
      <c r="D125" s="272"/>
      <c r="E125" s="519" t="s">
        <v>250</v>
      </c>
      <c r="F125" s="520">
        <v>11353</v>
      </c>
    </row>
    <row r="126" ht="21" customHeight="1" spans="1:8">
      <c r="A126" s="121">
        <v>121</v>
      </c>
      <c r="B126" s="272"/>
      <c r="C126" s="272" t="s">
        <v>94</v>
      </c>
      <c r="D126" s="272"/>
      <c r="E126" s="519" t="s">
        <v>251</v>
      </c>
      <c r="F126" s="520">
        <v>92</v>
      </c>
      <c r="H126" s="499"/>
    </row>
    <row r="127" ht="21" customHeight="1" spans="1:6">
      <c r="A127" s="121">
        <v>122</v>
      </c>
      <c r="B127" s="272"/>
      <c r="C127" s="272"/>
      <c r="D127" s="272" t="s">
        <v>94</v>
      </c>
      <c r="E127" s="519" t="s">
        <v>251</v>
      </c>
      <c r="F127" s="520">
        <v>92</v>
      </c>
    </row>
    <row r="128" ht="21" customHeight="1" spans="1:6">
      <c r="A128" s="121">
        <v>123</v>
      </c>
      <c r="B128" s="272"/>
      <c r="C128" s="272" t="s">
        <v>138</v>
      </c>
      <c r="D128" s="272"/>
      <c r="E128" s="519" t="s">
        <v>252</v>
      </c>
      <c r="F128" s="520">
        <v>9393</v>
      </c>
    </row>
    <row r="129" ht="21" customHeight="1" spans="1:6">
      <c r="A129" s="121">
        <v>124</v>
      </c>
      <c r="B129" s="272"/>
      <c r="C129" s="272"/>
      <c r="D129" s="272" t="s">
        <v>98</v>
      </c>
      <c r="E129" s="519" t="s">
        <v>253</v>
      </c>
      <c r="F129" s="520">
        <v>9393</v>
      </c>
    </row>
    <row r="130" ht="21" customHeight="1" spans="1:6">
      <c r="A130" s="121">
        <v>125</v>
      </c>
      <c r="B130" s="272"/>
      <c r="C130" s="272" t="s">
        <v>100</v>
      </c>
      <c r="D130" s="272"/>
      <c r="E130" s="519" t="s">
        <v>254</v>
      </c>
      <c r="F130" s="520">
        <v>1868</v>
      </c>
    </row>
    <row r="131" ht="21" customHeight="1" spans="1:6">
      <c r="A131" s="121">
        <v>126</v>
      </c>
      <c r="B131" s="272"/>
      <c r="C131" s="272"/>
      <c r="D131" s="272" t="s">
        <v>94</v>
      </c>
      <c r="E131" s="519" t="s">
        <v>254</v>
      </c>
      <c r="F131" s="520">
        <v>1868</v>
      </c>
    </row>
    <row r="132" ht="21" customHeight="1" spans="1:6">
      <c r="A132" s="121">
        <v>127</v>
      </c>
      <c r="B132" s="272">
        <v>204</v>
      </c>
      <c r="C132" s="272"/>
      <c r="D132" s="272"/>
      <c r="E132" s="519" t="s">
        <v>255</v>
      </c>
      <c r="F132" s="520">
        <v>412387</v>
      </c>
    </row>
    <row r="133" ht="21" customHeight="1" spans="1:8">
      <c r="A133" s="121">
        <v>128</v>
      </c>
      <c r="B133" s="272"/>
      <c r="C133" s="272" t="s">
        <v>94</v>
      </c>
      <c r="D133" s="272"/>
      <c r="E133" s="519" t="s">
        <v>256</v>
      </c>
      <c r="F133" s="520">
        <v>637</v>
      </c>
      <c r="H133" s="499"/>
    </row>
    <row r="134" ht="21" customHeight="1" spans="1:6">
      <c r="A134" s="121">
        <v>129</v>
      </c>
      <c r="B134" s="272"/>
      <c r="C134" s="272"/>
      <c r="D134" s="272" t="s">
        <v>94</v>
      </c>
      <c r="E134" s="519" t="s">
        <v>256</v>
      </c>
      <c r="F134" s="520">
        <v>632</v>
      </c>
    </row>
    <row r="135" ht="21" customHeight="1" spans="1:6">
      <c r="A135" s="121">
        <v>130</v>
      </c>
      <c r="B135" s="272"/>
      <c r="C135" s="272"/>
      <c r="D135" s="272" t="s">
        <v>100</v>
      </c>
      <c r="E135" s="519" t="s">
        <v>257</v>
      </c>
      <c r="F135" s="520">
        <v>5</v>
      </c>
    </row>
    <row r="136" ht="21" customHeight="1" spans="1:6">
      <c r="A136" s="121">
        <v>131</v>
      </c>
      <c r="B136" s="272"/>
      <c r="C136" s="272" t="s">
        <v>96</v>
      </c>
      <c r="D136" s="272"/>
      <c r="E136" s="519" t="s">
        <v>258</v>
      </c>
      <c r="F136" s="520">
        <v>311746</v>
      </c>
    </row>
    <row r="137" ht="21" customHeight="1" spans="1:6">
      <c r="A137" s="121">
        <v>132</v>
      </c>
      <c r="B137" s="272"/>
      <c r="C137" s="272"/>
      <c r="D137" s="272" t="s">
        <v>94</v>
      </c>
      <c r="E137" s="519" t="s">
        <v>166</v>
      </c>
      <c r="F137" s="520">
        <v>197103</v>
      </c>
    </row>
    <row r="138" ht="21" customHeight="1" spans="1:6">
      <c r="A138" s="121">
        <v>133</v>
      </c>
      <c r="B138" s="272"/>
      <c r="C138" s="272"/>
      <c r="D138" s="272" t="s">
        <v>96</v>
      </c>
      <c r="E138" s="519" t="s">
        <v>167</v>
      </c>
      <c r="F138" s="520">
        <v>91446</v>
      </c>
    </row>
    <row r="139" ht="21" customHeight="1" spans="1:6">
      <c r="A139" s="121">
        <v>134</v>
      </c>
      <c r="B139" s="272"/>
      <c r="C139" s="272"/>
      <c r="D139" s="272" t="s">
        <v>98</v>
      </c>
      <c r="E139" s="519" t="s">
        <v>177</v>
      </c>
      <c r="F139" s="520">
        <v>1111</v>
      </c>
    </row>
    <row r="140" ht="21" customHeight="1" spans="1:6">
      <c r="A140" s="121">
        <v>135</v>
      </c>
      <c r="B140" s="272"/>
      <c r="C140" s="272"/>
      <c r="D140" s="272" t="s">
        <v>259</v>
      </c>
      <c r="E140" s="519" t="s">
        <v>242</v>
      </c>
      <c r="F140" s="520">
        <v>8427</v>
      </c>
    </row>
    <row r="141" ht="21" customHeight="1" spans="1:6">
      <c r="A141" s="121">
        <v>136</v>
      </c>
      <c r="B141" s="272"/>
      <c r="C141" s="272"/>
      <c r="D141" s="272" t="s">
        <v>100</v>
      </c>
      <c r="E141" s="519" t="s">
        <v>260</v>
      </c>
      <c r="F141" s="520">
        <v>13659</v>
      </c>
    </row>
    <row r="142" ht="21" customHeight="1" spans="1:6">
      <c r="A142" s="121">
        <v>137</v>
      </c>
      <c r="B142" s="272"/>
      <c r="C142" s="272" t="s">
        <v>98</v>
      </c>
      <c r="D142" s="272"/>
      <c r="E142" s="519" t="s">
        <v>261</v>
      </c>
      <c r="F142" s="520">
        <v>1767</v>
      </c>
    </row>
    <row r="143" ht="21" customHeight="1" spans="1:6">
      <c r="A143" s="121">
        <v>138</v>
      </c>
      <c r="B143" s="272"/>
      <c r="C143" s="272"/>
      <c r="D143" s="272" t="s">
        <v>94</v>
      </c>
      <c r="E143" s="519" t="s">
        <v>166</v>
      </c>
      <c r="F143" s="520">
        <v>1443</v>
      </c>
    </row>
    <row r="144" ht="21" customHeight="1" spans="1:6">
      <c r="A144" s="121">
        <v>139</v>
      </c>
      <c r="B144" s="272"/>
      <c r="C144" s="272"/>
      <c r="D144" s="272" t="s">
        <v>96</v>
      </c>
      <c r="E144" s="519" t="s">
        <v>167</v>
      </c>
      <c r="F144" s="520">
        <v>305</v>
      </c>
    </row>
    <row r="145" ht="21" customHeight="1" spans="1:6">
      <c r="A145" s="121">
        <v>140</v>
      </c>
      <c r="B145" s="272"/>
      <c r="C145" s="272"/>
      <c r="D145" s="272" t="s">
        <v>129</v>
      </c>
      <c r="E145" s="519" t="s">
        <v>262</v>
      </c>
      <c r="F145" s="520">
        <v>19</v>
      </c>
    </row>
    <row r="146" ht="21" customHeight="1" spans="1:6">
      <c r="A146" s="121">
        <v>141</v>
      </c>
      <c r="B146" s="272"/>
      <c r="C146" s="272" t="s">
        <v>129</v>
      </c>
      <c r="D146" s="272"/>
      <c r="E146" s="519" t="s">
        <v>263</v>
      </c>
      <c r="F146" s="520">
        <v>1096</v>
      </c>
    </row>
    <row r="147" ht="21" customHeight="1" spans="1:6">
      <c r="A147" s="121">
        <v>142</v>
      </c>
      <c r="B147" s="272"/>
      <c r="C147" s="272"/>
      <c r="D147" s="272" t="s">
        <v>96</v>
      </c>
      <c r="E147" s="519" t="s">
        <v>167</v>
      </c>
      <c r="F147" s="520">
        <v>1096</v>
      </c>
    </row>
    <row r="148" ht="21" customHeight="1" spans="1:6">
      <c r="A148" s="121">
        <v>143</v>
      </c>
      <c r="B148" s="272"/>
      <c r="C148" s="272" t="s">
        <v>116</v>
      </c>
      <c r="D148" s="272"/>
      <c r="E148" s="519" t="s">
        <v>264</v>
      </c>
      <c r="F148" s="520">
        <v>1387</v>
      </c>
    </row>
    <row r="149" ht="21" customHeight="1" spans="1:6">
      <c r="A149" s="121">
        <v>144</v>
      </c>
      <c r="B149" s="272"/>
      <c r="C149" s="272"/>
      <c r="D149" s="272" t="s">
        <v>96</v>
      </c>
      <c r="E149" s="519" t="s">
        <v>167</v>
      </c>
      <c r="F149" s="520">
        <v>1387</v>
      </c>
    </row>
    <row r="150" ht="21" customHeight="1" spans="1:6">
      <c r="A150" s="121">
        <v>145</v>
      </c>
      <c r="B150" s="272"/>
      <c r="C150" s="272" t="s">
        <v>138</v>
      </c>
      <c r="D150" s="272"/>
      <c r="E150" s="519" t="s">
        <v>265</v>
      </c>
      <c r="F150" s="520">
        <v>7324</v>
      </c>
    </row>
    <row r="151" ht="21" customHeight="1" spans="1:6">
      <c r="A151" s="121">
        <v>146</v>
      </c>
      <c r="B151" s="272"/>
      <c r="C151" s="272"/>
      <c r="D151" s="272" t="s">
        <v>94</v>
      </c>
      <c r="E151" s="519" t="s">
        <v>166</v>
      </c>
      <c r="F151" s="520">
        <v>2512</v>
      </c>
    </row>
    <row r="152" ht="21" customHeight="1" spans="1:6">
      <c r="A152" s="121">
        <v>147</v>
      </c>
      <c r="B152" s="272"/>
      <c r="C152" s="272"/>
      <c r="D152" s="272" t="s">
        <v>96</v>
      </c>
      <c r="E152" s="519" t="s">
        <v>167</v>
      </c>
      <c r="F152" s="520">
        <v>1397</v>
      </c>
    </row>
    <row r="153" ht="21" customHeight="1" spans="1:6">
      <c r="A153" s="121">
        <v>148</v>
      </c>
      <c r="B153" s="272"/>
      <c r="C153" s="272"/>
      <c r="D153" s="272" t="s">
        <v>129</v>
      </c>
      <c r="E153" s="519" t="s">
        <v>266</v>
      </c>
      <c r="F153" s="520">
        <v>732</v>
      </c>
    </row>
    <row r="154" ht="21" customHeight="1" spans="1:6">
      <c r="A154" s="121">
        <v>149</v>
      </c>
      <c r="B154" s="272"/>
      <c r="C154" s="272"/>
      <c r="D154" s="272" t="s">
        <v>116</v>
      </c>
      <c r="E154" s="519" t="s">
        <v>267</v>
      </c>
      <c r="F154" s="520">
        <v>472</v>
      </c>
    </row>
    <row r="155" ht="21" customHeight="1" spans="1:6">
      <c r="A155" s="121">
        <v>150</v>
      </c>
      <c r="B155" s="272"/>
      <c r="C155" s="272"/>
      <c r="D155" s="272" t="s">
        <v>138</v>
      </c>
      <c r="E155" s="519" t="s">
        <v>268</v>
      </c>
      <c r="F155" s="520">
        <v>179</v>
      </c>
    </row>
    <row r="156" ht="21" customHeight="1" spans="1:6">
      <c r="A156" s="121">
        <v>151</v>
      </c>
      <c r="B156" s="272"/>
      <c r="C156" s="272"/>
      <c r="D156" s="272" t="s">
        <v>132</v>
      </c>
      <c r="E156" s="519" t="s">
        <v>269</v>
      </c>
      <c r="F156" s="520">
        <v>1343</v>
      </c>
    </row>
    <row r="157" ht="21" customHeight="1" spans="1:6">
      <c r="A157" s="121">
        <v>152</v>
      </c>
      <c r="B157" s="272"/>
      <c r="C157" s="272"/>
      <c r="D157" s="272" t="s">
        <v>194</v>
      </c>
      <c r="E157" s="519" t="s">
        <v>270</v>
      </c>
      <c r="F157" s="520">
        <v>50</v>
      </c>
    </row>
    <row r="158" ht="21" customHeight="1" spans="1:6">
      <c r="A158" s="121">
        <v>153</v>
      </c>
      <c r="B158" s="272"/>
      <c r="C158" s="272"/>
      <c r="D158" s="272" t="s">
        <v>198</v>
      </c>
      <c r="E158" s="519" t="s">
        <v>271</v>
      </c>
      <c r="F158" s="520">
        <v>26</v>
      </c>
    </row>
    <row r="159" ht="21" customHeight="1" spans="1:6">
      <c r="A159" s="121">
        <v>154</v>
      </c>
      <c r="B159" s="272"/>
      <c r="C159" s="272"/>
      <c r="D159" s="272" t="s">
        <v>272</v>
      </c>
      <c r="E159" s="519" t="s">
        <v>273</v>
      </c>
      <c r="F159" s="520">
        <v>613</v>
      </c>
    </row>
    <row r="160" ht="21" customHeight="1" spans="1:6">
      <c r="A160" s="121">
        <v>155</v>
      </c>
      <c r="B160" s="272"/>
      <c r="C160" s="272" t="s">
        <v>100</v>
      </c>
      <c r="D160" s="272"/>
      <c r="E160" s="519" t="s">
        <v>274</v>
      </c>
      <c r="F160" s="520">
        <v>88430</v>
      </c>
    </row>
    <row r="161" ht="21" customHeight="1" spans="1:6">
      <c r="A161" s="121">
        <v>156</v>
      </c>
      <c r="B161" s="272"/>
      <c r="C161" s="272"/>
      <c r="D161" s="272" t="s">
        <v>94</v>
      </c>
      <c r="E161" s="519" t="s">
        <v>274</v>
      </c>
      <c r="F161" s="520">
        <v>88430</v>
      </c>
    </row>
    <row r="162" ht="21" customHeight="1" spans="1:6">
      <c r="A162" s="121">
        <v>157</v>
      </c>
      <c r="B162" s="272">
        <v>205</v>
      </c>
      <c r="C162" s="272"/>
      <c r="D162" s="272"/>
      <c r="E162" s="519" t="s">
        <v>275</v>
      </c>
      <c r="F162" s="520">
        <v>984073</v>
      </c>
    </row>
    <row r="163" ht="21" customHeight="1" spans="1:8">
      <c r="A163" s="121">
        <v>158</v>
      </c>
      <c r="B163" s="272"/>
      <c r="C163" s="272" t="s">
        <v>94</v>
      </c>
      <c r="D163" s="272"/>
      <c r="E163" s="519" t="s">
        <v>276</v>
      </c>
      <c r="F163" s="520">
        <v>28157</v>
      </c>
      <c r="H163" s="499"/>
    </row>
    <row r="164" ht="21" customHeight="1" spans="1:6">
      <c r="A164" s="121">
        <v>159</v>
      </c>
      <c r="B164" s="272"/>
      <c r="C164" s="272"/>
      <c r="D164" s="272" t="s">
        <v>94</v>
      </c>
      <c r="E164" s="519" t="s">
        <v>166</v>
      </c>
      <c r="F164" s="520">
        <v>3784</v>
      </c>
    </row>
    <row r="165" ht="21" customHeight="1" spans="1:6">
      <c r="A165" s="121">
        <v>160</v>
      </c>
      <c r="B165" s="272"/>
      <c r="C165" s="272"/>
      <c r="D165" s="272" t="s">
        <v>96</v>
      </c>
      <c r="E165" s="519" t="s">
        <v>167</v>
      </c>
      <c r="F165" s="520">
        <v>199</v>
      </c>
    </row>
    <row r="166" ht="21" customHeight="1" spans="1:6">
      <c r="A166" s="121">
        <v>161</v>
      </c>
      <c r="B166" s="272"/>
      <c r="C166" s="272"/>
      <c r="D166" s="272" t="s">
        <v>100</v>
      </c>
      <c r="E166" s="519" t="s">
        <v>277</v>
      </c>
      <c r="F166" s="520">
        <v>24174</v>
      </c>
    </row>
    <row r="167" ht="21" customHeight="1" spans="1:6">
      <c r="A167" s="121">
        <v>162</v>
      </c>
      <c r="B167" s="272"/>
      <c r="C167" s="272" t="s">
        <v>96</v>
      </c>
      <c r="D167" s="272"/>
      <c r="E167" s="519" t="s">
        <v>278</v>
      </c>
      <c r="F167" s="520">
        <v>870957</v>
      </c>
    </row>
    <row r="168" ht="21" customHeight="1" spans="1:6">
      <c r="A168" s="121">
        <v>163</v>
      </c>
      <c r="B168" s="272"/>
      <c r="C168" s="272"/>
      <c r="D168" s="272" t="s">
        <v>94</v>
      </c>
      <c r="E168" s="519" t="s">
        <v>279</v>
      </c>
      <c r="F168" s="520">
        <v>167213</v>
      </c>
    </row>
    <row r="169" ht="21" customHeight="1" spans="1:6">
      <c r="A169" s="121">
        <v>164</v>
      </c>
      <c r="B169" s="272"/>
      <c r="C169" s="272"/>
      <c r="D169" s="272" t="s">
        <v>96</v>
      </c>
      <c r="E169" s="519" t="s">
        <v>280</v>
      </c>
      <c r="F169" s="520">
        <v>340176</v>
      </c>
    </row>
    <row r="170" ht="21" customHeight="1" spans="1:6">
      <c r="A170" s="121">
        <v>165</v>
      </c>
      <c r="B170" s="272"/>
      <c r="C170" s="272"/>
      <c r="D170" s="272" t="s">
        <v>98</v>
      </c>
      <c r="E170" s="519" t="s">
        <v>281</v>
      </c>
      <c r="F170" s="520">
        <v>223453</v>
      </c>
    </row>
    <row r="171" ht="21" customHeight="1" spans="1:6">
      <c r="A171" s="121">
        <v>166</v>
      </c>
      <c r="B171" s="272"/>
      <c r="C171" s="272"/>
      <c r="D171" s="272" t="s">
        <v>129</v>
      </c>
      <c r="E171" s="519" t="s">
        <v>282</v>
      </c>
      <c r="F171" s="520">
        <v>89614</v>
      </c>
    </row>
    <row r="172" ht="21" customHeight="1" spans="1:6">
      <c r="A172" s="121">
        <v>167</v>
      </c>
      <c r="B172" s="272"/>
      <c r="C172" s="272"/>
      <c r="D172" s="272" t="s">
        <v>100</v>
      </c>
      <c r="E172" s="519" t="s">
        <v>283</v>
      </c>
      <c r="F172" s="520">
        <v>50501</v>
      </c>
    </row>
    <row r="173" ht="21" customHeight="1" spans="1:6">
      <c r="A173" s="121">
        <v>168</v>
      </c>
      <c r="B173" s="272"/>
      <c r="C173" s="272" t="s">
        <v>98</v>
      </c>
      <c r="D173" s="272"/>
      <c r="E173" s="519" t="s">
        <v>284</v>
      </c>
      <c r="F173" s="520">
        <v>27831</v>
      </c>
    </row>
    <row r="174" ht="21" customHeight="1" spans="1:6">
      <c r="A174" s="121">
        <v>169</v>
      </c>
      <c r="B174" s="272"/>
      <c r="C174" s="272"/>
      <c r="D174" s="272" t="s">
        <v>96</v>
      </c>
      <c r="E174" s="519" t="s">
        <v>285</v>
      </c>
      <c r="F174" s="520">
        <v>27831</v>
      </c>
    </row>
    <row r="175" ht="21" customHeight="1" spans="1:6">
      <c r="A175" s="121">
        <v>170</v>
      </c>
      <c r="B175" s="272"/>
      <c r="C175" s="272" t="s">
        <v>129</v>
      </c>
      <c r="D175" s="272"/>
      <c r="E175" s="519" t="s">
        <v>286</v>
      </c>
      <c r="F175" s="520">
        <v>5853</v>
      </c>
    </row>
    <row r="176" ht="21" customHeight="1" spans="1:6">
      <c r="A176" s="121">
        <v>171</v>
      </c>
      <c r="B176" s="272"/>
      <c r="C176" s="272"/>
      <c r="D176" s="272" t="s">
        <v>96</v>
      </c>
      <c r="E176" s="519" t="s">
        <v>287</v>
      </c>
      <c r="F176" s="520">
        <v>944</v>
      </c>
    </row>
    <row r="177" ht="21" customHeight="1" spans="1:6">
      <c r="A177" s="121">
        <v>172</v>
      </c>
      <c r="B177" s="272"/>
      <c r="C177" s="272"/>
      <c r="D177" s="272" t="s">
        <v>98</v>
      </c>
      <c r="E177" s="519" t="s">
        <v>288</v>
      </c>
      <c r="F177" s="520">
        <v>3966</v>
      </c>
    </row>
    <row r="178" ht="21" customHeight="1" spans="1:6">
      <c r="A178" s="121">
        <v>173</v>
      </c>
      <c r="B178" s="272"/>
      <c r="C178" s="272"/>
      <c r="D178" s="272" t="s">
        <v>100</v>
      </c>
      <c r="E178" s="519" t="s">
        <v>289</v>
      </c>
      <c r="F178" s="520">
        <v>943</v>
      </c>
    </row>
    <row r="179" ht="21" customHeight="1" spans="1:6">
      <c r="A179" s="121">
        <v>174</v>
      </c>
      <c r="B179" s="272"/>
      <c r="C179" s="272" t="s">
        <v>132</v>
      </c>
      <c r="D179" s="272"/>
      <c r="E179" s="519" t="s">
        <v>290</v>
      </c>
      <c r="F179" s="520">
        <v>4651</v>
      </c>
    </row>
    <row r="180" ht="21" customHeight="1" spans="1:6">
      <c r="A180" s="121">
        <v>175</v>
      </c>
      <c r="B180" s="272"/>
      <c r="C180" s="272"/>
      <c r="D180" s="272" t="s">
        <v>94</v>
      </c>
      <c r="E180" s="519" t="s">
        <v>291</v>
      </c>
      <c r="F180" s="520">
        <v>2874</v>
      </c>
    </row>
    <row r="181" ht="21" customHeight="1" spans="1:6">
      <c r="A181" s="121">
        <v>176</v>
      </c>
      <c r="B181" s="272"/>
      <c r="C181" s="272"/>
      <c r="D181" s="272" t="s">
        <v>96</v>
      </c>
      <c r="E181" s="519" t="s">
        <v>292</v>
      </c>
      <c r="F181" s="520">
        <v>1765</v>
      </c>
    </row>
    <row r="182" ht="21" customHeight="1" spans="1:6">
      <c r="A182" s="121">
        <v>177</v>
      </c>
      <c r="B182" s="272"/>
      <c r="C182" s="272"/>
      <c r="D182" s="272" t="s">
        <v>100</v>
      </c>
      <c r="E182" s="519" t="s">
        <v>293</v>
      </c>
      <c r="F182" s="520">
        <v>12</v>
      </c>
    </row>
    <row r="183" ht="21" customHeight="1" spans="1:6">
      <c r="A183" s="121">
        <v>178</v>
      </c>
      <c r="B183" s="272"/>
      <c r="C183" s="272" t="s">
        <v>106</v>
      </c>
      <c r="D183" s="272"/>
      <c r="E183" s="519" t="s">
        <v>294</v>
      </c>
      <c r="F183" s="520">
        <v>13427</v>
      </c>
    </row>
    <row r="184" ht="21" customHeight="1" spans="1:6">
      <c r="A184" s="121">
        <v>179</v>
      </c>
      <c r="B184" s="272"/>
      <c r="C184" s="272"/>
      <c r="D184" s="272" t="s">
        <v>94</v>
      </c>
      <c r="E184" s="519" t="s">
        <v>295</v>
      </c>
      <c r="F184" s="520">
        <v>10043</v>
      </c>
    </row>
    <row r="185" ht="21" customHeight="1" spans="1:6">
      <c r="A185" s="121">
        <v>180</v>
      </c>
      <c r="B185" s="272"/>
      <c r="C185" s="272"/>
      <c r="D185" s="272" t="s">
        <v>96</v>
      </c>
      <c r="E185" s="519" t="s">
        <v>296</v>
      </c>
      <c r="F185" s="520">
        <v>3384</v>
      </c>
    </row>
    <row r="186" ht="21" customHeight="1" spans="1:6">
      <c r="A186" s="121">
        <v>181</v>
      </c>
      <c r="B186" s="272"/>
      <c r="C186" s="272" t="s">
        <v>108</v>
      </c>
      <c r="D186" s="272"/>
      <c r="E186" s="519" t="s">
        <v>297</v>
      </c>
      <c r="F186" s="520">
        <v>18416</v>
      </c>
    </row>
    <row r="187" ht="21" customHeight="1" spans="1:6">
      <c r="A187" s="121">
        <v>182</v>
      </c>
      <c r="B187" s="272"/>
      <c r="C187" s="272"/>
      <c r="D187" s="272" t="s">
        <v>116</v>
      </c>
      <c r="E187" s="519" t="s">
        <v>298</v>
      </c>
      <c r="F187" s="520">
        <v>542</v>
      </c>
    </row>
    <row r="188" ht="21" customHeight="1" spans="1:6">
      <c r="A188" s="121">
        <v>183</v>
      </c>
      <c r="B188" s="272"/>
      <c r="C188" s="272"/>
      <c r="D188" s="272" t="s">
        <v>100</v>
      </c>
      <c r="E188" s="519" t="s">
        <v>299</v>
      </c>
      <c r="F188" s="520">
        <v>17874</v>
      </c>
    </row>
    <row r="189" ht="21" customHeight="1" spans="1:6">
      <c r="A189" s="121">
        <v>184</v>
      </c>
      <c r="B189" s="272"/>
      <c r="C189" s="272" t="s">
        <v>100</v>
      </c>
      <c r="D189" s="272"/>
      <c r="E189" s="519" t="s">
        <v>300</v>
      </c>
      <c r="F189" s="520">
        <v>14781</v>
      </c>
    </row>
    <row r="190" ht="21" customHeight="1" spans="1:6">
      <c r="A190" s="121">
        <v>185</v>
      </c>
      <c r="B190" s="272"/>
      <c r="C190" s="272"/>
      <c r="D190" s="272" t="s">
        <v>100</v>
      </c>
      <c r="E190" s="519" t="s">
        <v>300</v>
      </c>
      <c r="F190" s="520">
        <v>14781</v>
      </c>
    </row>
    <row r="191" ht="21" customHeight="1" spans="1:6">
      <c r="A191" s="121">
        <v>186</v>
      </c>
      <c r="B191" s="272">
        <v>206</v>
      </c>
      <c r="C191" s="272"/>
      <c r="D191" s="272"/>
      <c r="E191" s="519" t="s">
        <v>301</v>
      </c>
      <c r="F191" s="520">
        <v>101676</v>
      </c>
    </row>
    <row r="192" ht="21" customHeight="1" spans="1:8">
      <c r="A192" s="121">
        <v>187</v>
      </c>
      <c r="B192" s="272"/>
      <c r="C192" s="272" t="s">
        <v>94</v>
      </c>
      <c r="D192" s="272"/>
      <c r="E192" s="519" t="s">
        <v>302</v>
      </c>
      <c r="F192" s="520">
        <v>5736</v>
      </c>
      <c r="H192" s="499"/>
    </row>
    <row r="193" ht="21" customHeight="1" spans="1:6">
      <c r="A193" s="121">
        <v>188</v>
      </c>
      <c r="B193" s="272"/>
      <c r="C193" s="272"/>
      <c r="D193" s="272" t="s">
        <v>94</v>
      </c>
      <c r="E193" s="519" t="s">
        <v>166</v>
      </c>
      <c r="F193" s="520">
        <v>1802</v>
      </c>
    </row>
    <row r="194" ht="21" customHeight="1" spans="1:6">
      <c r="A194" s="121">
        <v>189</v>
      </c>
      <c r="B194" s="272"/>
      <c r="C194" s="272"/>
      <c r="D194" s="272" t="s">
        <v>96</v>
      </c>
      <c r="E194" s="519" t="s">
        <v>167</v>
      </c>
      <c r="F194" s="520">
        <v>3934</v>
      </c>
    </row>
    <row r="195" ht="21" customHeight="1" spans="1:6">
      <c r="A195" s="121">
        <v>190</v>
      </c>
      <c r="B195" s="272"/>
      <c r="C195" s="272" t="s">
        <v>116</v>
      </c>
      <c r="D195" s="272"/>
      <c r="E195" s="519" t="s">
        <v>303</v>
      </c>
      <c r="F195" s="520">
        <v>315</v>
      </c>
    </row>
    <row r="196" ht="21" customHeight="1" spans="1:6">
      <c r="A196" s="121">
        <v>191</v>
      </c>
      <c r="B196" s="272"/>
      <c r="C196" s="272"/>
      <c r="D196" s="272" t="s">
        <v>94</v>
      </c>
      <c r="E196" s="519" t="s">
        <v>304</v>
      </c>
      <c r="F196" s="520">
        <v>261</v>
      </c>
    </row>
    <row r="197" ht="21" customHeight="1" spans="1:6">
      <c r="A197" s="121">
        <v>192</v>
      </c>
      <c r="B197" s="272"/>
      <c r="C197" s="272"/>
      <c r="D197" s="272" t="s">
        <v>96</v>
      </c>
      <c r="E197" s="519" t="s">
        <v>305</v>
      </c>
      <c r="F197" s="520">
        <v>22</v>
      </c>
    </row>
    <row r="198" ht="21" customHeight="1" spans="1:6">
      <c r="A198" s="121">
        <v>193</v>
      </c>
      <c r="B198" s="272"/>
      <c r="C198" s="272"/>
      <c r="D198" s="272" t="s">
        <v>100</v>
      </c>
      <c r="E198" s="519" t="s">
        <v>306</v>
      </c>
      <c r="F198" s="520">
        <v>32</v>
      </c>
    </row>
    <row r="199" ht="21" customHeight="1" spans="1:6">
      <c r="A199" s="121">
        <v>194</v>
      </c>
      <c r="B199" s="272"/>
      <c r="C199" s="272" t="s">
        <v>132</v>
      </c>
      <c r="D199" s="272"/>
      <c r="E199" s="519" t="s">
        <v>307</v>
      </c>
      <c r="F199" s="520">
        <v>1023</v>
      </c>
    </row>
    <row r="200" ht="21" customHeight="1" spans="1:6">
      <c r="A200" s="121">
        <v>195</v>
      </c>
      <c r="B200" s="272"/>
      <c r="C200" s="272"/>
      <c r="D200" s="272" t="s">
        <v>94</v>
      </c>
      <c r="E200" s="519" t="s">
        <v>304</v>
      </c>
      <c r="F200" s="520">
        <v>338</v>
      </c>
    </row>
    <row r="201" ht="21" customHeight="1" spans="1:6">
      <c r="A201" s="121">
        <v>196</v>
      </c>
      <c r="B201" s="272"/>
      <c r="C201" s="274"/>
      <c r="D201" s="272" t="s">
        <v>96</v>
      </c>
      <c r="E201" s="519" t="s">
        <v>308</v>
      </c>
      <c r="F201" s="520">
        <v>194</v>
      </c>
    </row>
    <row r="202" ht="21" customHeight="1" spans="1:6">
      <c r="A202" s="121">
        <v>197</v>
      </c>
      <c r="B202" s="275"/>
      <c r="C202" s="266"/>
      <c r="D202" s="276" t="s">
        <v>100</v>
      </c>
      <c r="E202" s="519" t="s">
        <v>309</v>
      </c>
      <c r="F202" s="520">
        <v>491</v>
      </c>
    </row>
    <row r="203" ht="21" customHeight="1" spans="1:6">
      <c r="A203" s="121">
        <v>198</v>
      </c>
      <c r="B203" s="274"/>
      <c r="C203" s="277" t="s">
        <v>100</v>
      </c>
      <c r="D203" s="274"/>
      <c r="E203" s="519" t="s">
        <v>310</v>
      </c>
      <c r="F203" s="520">
        <v>94602</v>
      </c>
    </row>
    <row r="204" ht="21" customHeight="1" spans="1:6">
      <c r="A204" s="121">
        <v>199</v>
      </c>
      <c r="B204" s="413"/>
      <c r="C204" s="413"/>
      <c r="D204" s="413" t="s">
        <v>100</v>
      </c>
      <c r="E204" s="519" t="s">
        <v>310</v>
      </c>
      <c r="F204" s="520">
        <v>94602</v>
      </c>
    </row>
    <row r="205" ht="21" customHeight="1" spans="1:6">
      <c r="A205" s="121">
        <v>200</v>
      </c>
      <c r="B205" s="413">
        <v>207</v>
      </c>
      <c r="C205" s="413"/>
      <c r="D205" s="413"/>
      <c r="E205" s="519" t="s">
        <v>311</v>
      </c>
      <c r="F205" s="520">
        <v>84034</v>
      </c>
    </row>
    <row r="206" ht="21" customHeight="1" spans="1:6">
      <c r="A206" s="121">
        <v>201</v>
      </c>
      <c r="B206" s="413"/>
      <c r="C206" s="413" t="s">
        <v>94</v>
      </c>
      <c r="D206" s="413"/>
      <c r="E206" s="519" t="s">
        <v>312</v>
      </c>
      <c r="F206" s="520">
        <v>34421</v>
      </c>
    </row>
    <row r="207" ht="21" customHeight="1" spans="1:6">
      <c r="A207" s="121">
        <v>202</v>
      </c>
      <c r="B207" s="413"/>
      <c r="C207" s="413"/>
      <c r="D207" s="413" t="s">
        <v>94</v>
      </c>
      <c r="E207" s="519" t="s">
        <v>166</v>
      </c>
      <c r="F207" s="520">
        <v>3273</v>
      </c>
    </row>
    <row r="208" ht="21" customHeight="1" spans="1:8">
      <c r="A208" s="121">
        <v>203</v>
      </c>
      <c r="B208" s="413"/>
      <c r="C208" s="413"/>
      <c r="D208" s="413" t="s">
        <v>96</v>
      </c>
      <c r="E208" s="519" t="s">
        <v>167</v>
      </c>
      <c r="F208" s="520">
        <v>947</v>
      </c>
      <c r="H208" s="499"/>
    </row>
    <row r="209" ht="21" customHeight="1" spans="1:6">
      <c r="A209" s="121">
        <v>204</v>
      </c>
      <c r="B209" s="413"/>
      <c r="C209" s="413"/>
      <c r="D209" s="413" t="s">
        <v>98</v>
      </c>
      <c r="E209" s="519" t="s">
        <v>177</v>
      </c>
      <c r="F209" s="520">
        <v>374</v>
      </c>
    </row>
    <row r="210" ht="21" customHeight="1" spans="1:6">
      <c r="A210" s="121">
        <v>205</v>
      </c>
      <c r="B210" s="413"/>
      <c r="C210" s="413"/>
      <c r="D210" s="413" t="s">
        <v>129</v>
      </c>
      <c r="E210" s="519" t="s">
        <v>313</v>
      </c>
      <c r="F210" s="520">
        <v>3730</v>
      </c>
    </row>
    <row r="211" ht="21" customHeight="1" spans="1:6">
      <c r="A211" s="121">
        <v>206</v>
      </c>
      <c r="B211" s="413"/>
      <c r="C211" s="413"/>
      <c r="D211" s="413" t="s">
        <v>106</v>
      </c>
      <c r="E211" s="519" t="s">
        <v>314</v>
      </c>
      <c r="F211" s="520">
        <v>972</v>
      </c>
    </row>
    <row r="212" ht="21" customHeight="1" spans="1:6">
      <c r="A212" s="121">
        <v>207</v>
      </c>
      <c r="B212" s="413"/>
      <c r="C212" s="413"/>
      <c r="D212" s="413" t="s">
        <v>108</v>
      </c>
      <c r="E212" s="519" t="s">
        <v>315</v>
      </c>
      <c r="F212" s="520">
        <v>1916</v>
      </c>
    </row>
    <row r="213" ht="21" customHeight="1" spans="1:6">
      <c r="A213" s="121">
        <v>208</v>
      </c>
      <c r="B213" s="413"/>
      <c r="C213" s="413"/>
      <c r="D213" s="413" t="s">
        <v>198</v>
      </c>
      <c r="E213" s="519" t="s">
        <v>316</v>
      </c>
      <c r="F213" s="520">
        <v>112</v>
      </c>
    </row>
    <row r="214" ht="21" customHeight="1" spans="1:6">
      <c r="A214" s="121">
        <v>209</v>
      </c>
      <c r="B214" s="413"/>
      <c r="C214" s="413"/>
      <c r="D214" s="413" t="s">
        <v>272</v>
      </c>
      <c r="E214" s="519" t="s">
        <v>317</v>
      </c>
      <c r="F214" s="520">
        <v>136</v>
      </c>
    </row>
    <row r="215" ht="21" customHeight="1" spans="1:6">
      <c r="A215" s="121">
        <v>210</v>
      </c>
      <c r="B215" s="413"/>
      <c r="C215" s="413"/>
      <c r="D215" s="413" t="s">
        <v>100</v>
      </c>
      <c r="E215" s="519" t="s">
        <v>318</v>
      </c>
      <c r="F215" s="520">
        <v>22961</v>
      </c>
    </row>
    <row r="216" ht="21" customHeight="1" spans="1:6">
      <c r="A216" s="121">
        <v>211</v>
      </c>
      <c r="B216" s="413"/>
      <c r="C216" s="413" t="s">
        <v>96</v>
      </c>
      <c r="D216" s="413"/>
      <c r="E216" s="519" t="s">
        <v>319</v>
      </c>
      <c r="F216" s="520">
        <v>4392</v>
      </c>
    </row>
    <row r="217" ht="21" customHeight="1" spans="1:6">
      <c r="A217" s="121">
        <v>212</v>
      </c>
      <c r="B217" s="413"/>
      <c r="C217" s="413"/>
      <c r="D217" s="413" t="s">
        <v>98</v>
      </c>
      <c r="E217" s="519" t="s">
        <v>177</v>
      </c>
      <c r="F217" s="520">
        <v>11</v>
      </c>
    </row>
    <row r="218" ht="21" customHeight="1" spans="1:6">
      <c r="A218" s="121">
        <v>213</v>
      </c>
      <c r="B218" s="413"/>
      <c r="C218" s="413"/>
      <c r="D218" s="413" t="s">
        <v>129</v>
      </c>
      <c r="E218" s="519" t="s">
        <v>320</v>
      </c>
      <c r="F218" s="520">
        <v>1893</v>
      </c>
    </row>
    <row r="219" ht="21" customHeight="1" spans="1:6">
      <c r="A219" s="121">
        <v>214</v>
      </c>
      <c r="B219" s="413"/>
      <c r="C219" s="413"/>
      <c r="D219" s="413" t="s">
        <v>116</v>
      </c>
      <c r="E219" s="519" t="s">
        <v>321</v>
      </c>
      <c r="F219" s="520">
        <v>1068</v>
      </c>
    </row>
    <row r="220" ht="21" customHeight="1" spans="1:6">
      <c r="A220" s="121">
        <v>215</v>
      </c>
      <c r="B220" s="413"/>
      <c r="C220" s="413"/>
      <c r="D220" s="266" t="s">
        <v>138</v>
      </c>
      <c r="E220" s="519" t="s">
        <v>322</v>
      </c>
      <c r="F220" s="520">
        <v>1420</v>
      </c>
    </row>
    <row r="221" ht="21" customHeight="1" spans="1:6">
      <c r="A221" s="121">
        <v>216</v>
      </c>
      <c r="B221" s="413"/>
      <c r="C221" s="413" t="s">
        <v>98</v>
      </c>
      <c r="D221" s="413"/>
      <c r="E221" s="519" t="s">
        <v>323</v>
      </c>
      <c r="F221" s="520">
        <v>12645</v>
      </c>
    </row>
    <row r="222" ht="21" customHeight="1" spans="1:6">
      <c r="A222" s="121">
        <v>217</v>
      </c>
      <c r="B222" s="413"/>
      <c r="C222" s="413"/>
      <c r="D222" s="413" t="s">
        <v>94</v>
      </c>
      <c r="E222" s="519" t="s">
        <v>166</v>
      </c>
      <c r="F222" s="520">
        <v>752</v>
      </c>
    </row>
    <row r="223" ht="21" customHeight="1" spans="1:6">
      <c r="A223" s="121">
        <v>218</v>
      </c>
      <c r="B223" s="413"/>
      <c r="C223" s="413"/>
      <c r="D223" s="413" t="s">
        <v>96</v>
      </c>
      <c r="E223" s="519" t="s">
        <v>167</v>
      </c>
      <c r="F223" s="520">
        <v>559</v>
      </c>
    </row>
    <row r="224" ht="21" customHeight="1" spans="1:6">
      <c r="A224" s="121">
        <v>219</v>
      </c>
      <c r="B224" s="413"/>
      <c r="C224" s="413"/>
      <c r="D224" s="413" t="s">
        <v>129</v>
      </c>
      <c r="E224" s="519" t="s">
        <v>324</v>
      </c>
      <c r="F224" s="520">
        <v>1669</v>
      </c>
    </row>
    <row r="225" ht="21" customHeight="1" spans="1:6">
      <c r="A225" s="121">
        <v>220</v>
      </c>
      <c r="B225" s="413"/>
      <c r="C225" s="413"/>
      <c r="D225" s="413" t="s">
        <v>132</v>
      </c>
      <c r="E225" s="519" t="s">
        <v>325</v>
      </c>
      <c r="F225" s="520">
        <v>1458</v>
      </c>
    </row>
    <row r="226" ht="21" customHeight="1" spans="1:6">
      <c r="A226" s="121">
        <v>221</v>
      </c>
      <c r="B226" s="413"/>
      <c r="C226" s="413"/>
      <c r="D226" s="413" t="s">
        <v>106</v>
      </c>
      <c r="E226" s="519" t="s">
        <v>326</v>
      </c>
      <c r="F226" s="520">
        <v>5061</v>
      </c>
    </row>
    <row r="227" ht="21" customHeight="1" spans="1:6">
      <c r="A227" s="121">
        <v>222</v>
      </c>
      <c r="B227" s="413"/>
      <c r="C227" s="413"/>
      <c r="D227" s="413" t="s">
        <v>100</v>
      </c>
      <c r="E227" s="519" t="s">
        <v>327</v>
      </c>
      <c r="F227" s="520">
        <v>3146</v>
      </c>
    </row>
    <row r="228" ht="21" customHeight="1" spans="1:6">
      <c r="A228" s="121">
        <v>223</v>
      </c>
      <c r="B228" s="413"/>
      <c r="C228" s="413" t="s">
        <v>106</v>
      </c>
      <c r="D228" s="413"/>
      <c r="E228" s="519" t="s">
        <v>328</v>
      </c>
      <c r="F228" s="520">
        <v>3852</v>
      </c>
    </row>
    <row r="229" ht="21" customHeight="1" spans="1:6">
      <c r="A229" s="121">
        <v>224</v>
      </c>
      <c r="B229" s="413"/>
      <c r="C229" s="413"/>
      <c r="D229" s="413" t="s">
        <v>100</v>
      </c>
      <c r="E229" s="519" t="s">
        <v>329</v>
      </c>
      <c r="F229" s="520">
        <v>3852</v>
      </c>
    </row>
    <row r="230" ht="21" customHeight="1" spans="1:6">
      <c r="A230" s="121">
        <v>225</v>
      </c>
      <c r="B230" s="413"/>
      <c r="C230" s="413" t="s">
        <v>100</v>
      </c>
      <c r="D230" s="413"/>
      <c r="E230" s="519" t="s">
        <v>330</v>
      </c>
      <c r="F230" s="520">
        <v>28724</v>
      </c>
    </row>
    <row r="231" ht="21" customHeight="1" spans="1:6">
      <c r="A231" s="121">
        <v>226</v>
      </c>
      <c r="B231" s="413"/>
      <c r="C231" s="413"/>
      <c r="D231" s="413" t="s">
        <v>96</v>
      </c>
      <c r="E231" s="519" t="s">
        <v>331</v>
      </c>
      <c r="F231" s="520">
        <v>20</v>
      </c>
    </row>
    <row r="232" ht="21" customHeight="1" spans="1:6">
      <c r="A232" s="121">
        <v>227</v>
      </c>
      <c r="B232" s="413"/>
      <c r="C232" s="413"/>
      <c r="D232" s="413" t="s">
        <v>98</v>
      </c>
      <c r="E232" s="519" t="s">
        <v>332</v>
      </c>
      <c r="F232" s="520">
        <v>16869</v>
      </c>
    </row>
    <row r="233" ht="21" customHeight="1" spans="1:6">
      <c r="A233" s="121">
        <v>228</v>
      </c>
      <c r="B233" s="413"/>
      <c r="C233" s="413"/>
      <c r="D233" s="413">
        <v>99</v>
      </c>
      <c r="E233" s="519" t="s">
        <v>330</v>
      </c>
      <c r="F233" s="520">
        <v>11835</v>
      </c>
    </row>
    <row r="234" ht="21" customHeight="1" spans="1:6">
      <c r="A234" s="121">
        <v>229</v>
      </c>
      <c r="B234" s="413">
        <v>208</v>
      </c>
      <c r="C234" s="413"/>
      <c r="D234" s="413"/>
      <c r="E234" s="519" t="s">
        <v>333</v>
      </c>
      <c r="F234" s="520">
        <f>1722246+25800-40000</f>
        <v>1708046</v>
      </c>
    </row>
    <row r="235" ht="21" customHeight="1" spans="1:6">
      <c r="A235" s="121">
        <v>230</v>
      </c>
      <c r="B235" s="413"/>
      <c r="C235" s="413" t="s">
        <v>94</v>
      </c>
      <c r="D235" s="413"/>
      <c r="E235" s="519" t="s">
        <v>334</v>
      </c>
      <c r="F235" s="520">
        <v>58355</v>
      </c>
    </row>
    <row r="236" ht="21" customHeight="1" spans="1:6">
      <c r="A236" s="121">
        <v>231</v>
      </c>
      <c r="B236" s="413"/>
      <c r="C236" s="413"/>
      <c r="D236" s="413" t="s">
        <v>94</v>
      </c>
      <c r="E236" s="519" t="s">
        <v>166</v>
      </c>
      <c r="F236" s="520">
        <v>2309</v>
      </c>
    </row>
    <row r="237" ht="21" customHeight="1" spans="1:8">
      <c r="A237" s="121">
        <v>232</v>
      </c>
      <c r="B237" s="413"/>
      <c r="C237" s="413"/>
      <c r="D237" s="413" t="s">
        <v>96</v>
      </c>
      <c r="E237" s="519" t="s">
        <v>167</v>
      </c>
      <c r="F237" s="520">
        <v>296</v>
      </c>
      <c r="H237" s="499"/>
    </row>
    <row r="238" ht="21" customHeight="1" spans="1:6">
      <c r="A238" s="121">
        <v>233</v>
      </c>
      <c r="B238" s="413"/>
      <c r="C238" s="413"/>
      <c r="D238" s="413" t="s">
        <v>129</v>
      </c>
      <c r="E238" s="519" t="s">
        <v>335</v>
      </c>
      <c r="F238" s="520">
        <v>717</v>
      </c>
    </row>
    <row r="239" ht="21" customHeight="1" spans="1:6">
      <c r="A239" s="121">
        <v>234</v>
      </c>
      <c r="B239" s="413"/>
      <c r="C239" s="413"/>
      <c r="D239" s="413" t="s">
        <v>116</v>
      </c>
      <c r="E239" s="519" t="s">
        <v>336</v>
      </c>
      <c r="F239" s="520">
        <v>2011</v>
      </c>
    </row>
    <row r="240" ht="21" customHeight="1" spans="1:6">
      <c r="A240" s="121">
        <v>235</v>
      </c>
      <c r="B240" s="413"/>
      <c r="C240" s="413"/>
      <c r="D240" s="413" t="s">
        <v>108</v>
      </c>
      <c r="E240" s="519" t="s">
        <v>337</v>
      </c>
      <c r="F240" s="520">
        <v>36882</v>
      </c>
    </row>
    <row r="241" ht="21" customHeight="1" spans="1:6">
      <c r="A241" s="121">
        <v>236</v>
      </c>
      <c r="B241" s="413"/>
      <c r="C241" s="413"/>
      <c r="D241" s="413" t="s">
        <v>198</v>
      </c>
      <c r="E241" s="519" t="s">
        <v>338</v>
      </c>
      <c r="F241" s="520">
        <v>7859</v>
      </c>
    </row>
    <row r="242" ht="21" customHeight="1" spans="1:6">
      <c r="A242" s="121">
        <v>237</v>
      </c>
      <c r="B242" s="413"/>
      <c r="C242" s="413"/>
      <c r="D242" s="413" t="s">
        <v>272</v>
      </c>
      <c r="E242" s="519" t="s">
        <v>339</v>
      </c>
      <c r="F242" s="520">
        <v>7186</v>
      </c>
    </row>
    <row r="243" ht="21" customHeight="1" spans="1:6">
      <c r="A243" s="121">
        <v>238</v>
      </c>
      <c r="B243" s="413"/>
      <c r="C243" s="413"/>
      <c r="D243" s="413" t="s">
        <v>100</v>
      </c>
      <c r="E243" s="519" t="s">
        <v>340</v>
      </c>
      <c r="F243" s="520">
        <v>1095</v>
      </c>
    </row>
    <row r="244" ht="21" customHeight="1" spans="1:6">
      <c r="A244" s="121">
        <v>239</v>
      </c>
      <c r="B244" s="413"/>
      <c r="C244" s="413" t="s">
        <v>96</v>
      </c>
      <c r="D244" s="413"/>
      <c r="E244" s="519" t="s">
        <v>341</v>
      </c>
      <c r="F244" s="520">
        <v>116782</v>
      </c>
    </row>
    <row r="245" ht="21" customHeight="1" spans="1:6">
      <c r="A245" s="121">
        <v>240</v>
      </c>
      <c r="B245" s="413"/>
      <c r="C245" s="413"/>
      <c r="D245" s="413" t="s">
        <v>94</v>
      </c>
      <c r="E245" s="519" t="s">
        <v>166</v>
      </c>
      <c r="F245" s="520">
        <v>1924</v>
      </c>
    </row>
    <row r="246" ht="21" customHeight="1" spans="1:6">
      <c r="A246" s="121">
        <v>241</v>
      </c>
      <c r="B246" s="413"/>
      <c r="C246" s="413"/>
      <c r="D246" s="413" t="s">
        <v>96</v>
      </c>
      <c r="E246" s="519" t="s">
        <v>167</v>
      </c>
      <c r="F246" s="520">
        <v>699</v>
      </c>
    </row>
    <row r="247" ht="21" customHeight="1" spans="1:6">
      <c r="A247" s="121">
        <v>242</v>
      </c>
      <c r="B247" s="413"/>
      <c r="C247" s="413"/>
      <c r="D247" s="413" t="s">
        <v>138</v>
      </c>
      <c r="E247" s="519" t="s">
        <v>342</v>
      </c>
      <c r="F247" s="520">
        <v>203</v>
      </c>
    </row>
    <row r="248" ht="21" customHeight="1" spans="1:6">
      <c r="A248" s="121">
        <v>243</v>
      </c>
      <c r="B248" s="413"/>
      <c r="C248" s="413"/>
      <c r="D248" s="413" t="s">
        <v>106</v>
      </c>
      <c r="E248" s="519" t="s">
        <v>343</v>
      </c>
      <c r="F248" s="520">
        <v>110756</v>
      </c>
    </row>
    <row r="249" ht="21" customHeight="1" spans="1:6">
      <c r="A249" s="121">
        <v>244</v>
      </c>
      <c r="B249" s="413"/>
      <c r="C249" s="413"/>
      <c r="D249" s="413" t="s">
        <v>100</v>
      </c>
      <c r="E249" s="519" t="s">
        <v>344</v>
      </c>
      <c r="F249" s="520">
        <v>3200</v>
      </c>
    </row>
    <row r="250" ht="21" customHeight="1" spans="1:6">
      <c r="A250" s="121">
        <v>245</v>
      </c>
      <c r="B250" s="413"/>
      <c r="C250" s="413" t="s">
        <v>116</v>
      </c>
      <c r="D250" s="413"/>
      <c r="E250" s="519" t="s">
        <v>345</v>
      </c>
      <c r="F250" s="520">
        <v>336226</v>
      </c>
    </row>
    <row r="251" ht="21" customHeight="1" spans="1:6">
      <c r="A251" s="121">
        <v>246</v>
      </c>
      <c r="B251" s="413"/>
      <c r="C251" s="413"/>
      <c r="D251" s="413" t="s">
        <v>94</v>
      </c>
      <c r="E251" s="519" t="s">
        <v>346</v>
      </c>
      <c r="F251" s="520">
        <v>6826</v>
      </c>
    </row>
    <row r="252" ht="21" customHeight="1" spans="1:6">
      <c r="A252" s="121">
        <v>247</v>
      </c>
      <c r="B252" s="413"/>
      <c r="C252" s="413"/>
      <c r="D252" s="413" t="s">
        <v>96</v>
      </c>
      <c r="E252" s="519" t="s">
        <v>347</v>
      </c>
      <c r="F252" s="520">
        <v>26737</v>
      </c>
    </row>
    <row r="253" ht="21" customHeight="1" spans="1:6">
      <c r="A253" s="121">
        <v>248</v>
      </c>
      <c r="B253" s="413"/>
      <c r="C253" s="413"/>
      <c r="D253" s="413" t="s">
        <v>98</v>
      </c>
      <c r="E253" s="519" t="s">
        <v>348</v>
      </c>
      <c r="F253" s="520">
        <v>2620</v>
      </c>
    </row>
    <row r="254" ht="21" customHeight="1" spans="1:6">
      <c r="A254" s="121">
        <v>249</v>
      </c>
      <c r="B254" s="413"/>
      <c r="C254" s="413"/>
      <c r="D254" s="413" t="s">
        <v>116</v>
      </c>
      <c r="E254" s="519" t="s">
        <v>349</v>
      </c>
      <c r="F254" s="520">
        <v>93954</v>
      </c>
    </row>
    <row r="255" ht="21" customHeight="1" spans="1:6">
      <c r="A255" s="121">
        <v>250</v>
      </c>
      <c r="B255" s="413"/>
      <c r="C255" s="413"/>
      <c r="D255" s="413" t="s">
        <v>138</v>
      </c>
      <c r="E255" s="519" t="s">
        <v>350</v>
      </c>
      <c r="F255" s="520">
        <v>46331</v>
      </c>
    </row>
    <row r="256" ht="21" customHeight="1" spans="1:6">
      <c r="A256" s="121">
        <v>251</v>
      </c>
      <c r="B256" s="413"/>
      <c r="C256" s="413"/>
      <c r="D256" s="453" t="s">
        <v>132</v>
      </c>
      <c r="E256" s="519" t="s">
        <v>351</v>
      </c>
      <c r="F256" s="520">
        <v>150602</v>
      </c>
    </row>
    <row r="257" ht="21" customHeight="1" spans="1:6">
      <c r="A257" s="121">
        <v>252</v>
      </c>
      <c r="B257" s="413"/>
      <c r="C257" s="413"/>
      <c r="D257" s="413" t="s">
        <v>100</v>
      </c>
      <c r="E257" s="519" t="s">
        <v>352</v>
      </c>
      <c r="F257" s="520">
        <v>9156</v>
      </c>
    </row>
    <row r="258" ht="21" customHeight="1" spans="1:6">
      <c r="A258" s="121">
        <v>253</v>
      </c>
      <c r="B258" s="413"/>
      <c r="C258" s="453" t="s">
        <v>138</v>
      </c>
      <c r="D258" s="413"/>
      <c r="E258" s="519" t="s">
        <v>353</v>
      </c>
      <c r="F258" s="520">
        <v>10000</v>
      </c>
    </row>
    <row r="259" ht="21" customHeight="1" spans="1:6">
      <c r="A259" s="121">
        <v>254</v>
      </c>
      <c r="B259" s="413"/>
      <c r="C259" s="413"/>
      <c r="D259" s="413" t="s">
        <v>100</v>
      </c>
      <c r="E259" s="519" t="s">
        <v>354</v>
      </c>
      <c r="F259" s="520">
        <v>10000</v>
      </c>
    </row>
    <row r="260" ht="21" customHeight="1" spans="1:6">
      <c r="A260" s="121">
        <v>255</v>
      </c>
      <c r="B260" s="413"/>
      <c r="C260" s="413" t="s">
        <v>132</v>
      </c>
      <c r="D260" s="413"/>
      <c r="E260" s="519" t="s">
        <v>355</v>
      </c>
      <c r="F260" s="520">
        <v>5534</v>
      </c>
    </row>
    <row r="261" ht="21" customHeight="1" spans="1:6">
      <c r="A261" s="121">
        <v>256</v>
      </c>
      <c r="B261" s="413"/>
      <c r="C261" s="413"/>
      <c r="D261" s="453" t="s">
        <v>116</v>
      </c>
      <c r="E261" s="519" t="s">
        <v>356</v>
      </c>
      <c r="F261" s="520">
        <v>4319</v>
      </c>
    </row>
    <row r="262" ht="21" customHeight="1" spans="1:6">
      <c r="A262" s="121">
        <v>257</v>
      </c>
      <c r="B262" s="413"/>
      <c r="C262" s="413"/>
      <c r="D262" s="453" t="s">
        <v>272</v>
      </c>
      <c r="E262" s="519" t="s">
        <v>357</v>
      </c>
      <c r="F262" s="520">
        <v>1</v>
      </c>
    </row>
    <row r="263" ht="21" customHeight="1" spans="1:6">
      <c r="A263" s="121">
        <v>258</v>
      </c>
      <c r="B263" s="413"/>
      <c r="C263" s="413"/>
      <c r="D263" s="413" t="s">
        <v>100</v>
      </c>
      <c r="E263" s="519" t="s">
        <v>358</v>
      </c>
      <c r="F263" s="520">
        <v>1214</v>
      </c>
    </row>
    <row r="264" ht="21" customHeight="1" spans="1:6">
      <c r="A264" s="121">
        <v>259</v>
      </c>
      <c r="B264" s="413"/>
      <c r="C264" s="413" t="s">
        <v>106</v>
      </c>
      <c r="D264" s="413"/>
      <c r="E264" s="519" t="s">
        <v>359</v>
      </c>
      <c r="F264" s="520">
        <v>28476</v>
      </c>
    </row>
    <row r="265" ht="21" customHeight="1" spans="1:6">
      <c r="A265" s="121">
        <v>260</v>
      </c>
      <c r="B265" s="413"/>
      <c r="C265" s="413"/>
      <c r="D265" s="413" t="s">
        <v>94</v>
      </c>
      <c r="E265" s="519" t="s">
        <v>360</v>
      </c>
      <c r="F265" s="520">
        <v>16953</v>
      </c>
    </row>
    <row r="266" ht="21" customHeight="1" spans="1:6">
      <c r="A266" s="121">
        <v>261</v>
      </c>
      <c r="B266" s="413"/>
      <c r="C266" s="413"/>
      <c r="D266" s="413" t="s">
        <v>96</v>
      </c>
      <c r="E266" s="519" t="s">
        <v>361</v>
      </c>
      <c r="F266" s="520">
        <v>296</v>
      </c>
    </row>
    <row r="267" ht="21" customHeight="1" spans="1:6">
      <c r="A267" s="121">
        <v>262</v>
      </c>
      <c r="B267" s="413"/>
      <c r="C267" s="413"/>
      <c r="D267" s="453" t="s">
        <v>116</v>
      </c>
      <c r="E267" s="519" t="s">
        <v>362</v>
      </c>
      <c r="F267" s="520">
        <v>4282</v>
      </c>
    </row>
    <row r="268" ht="21" customHeight="1" spans="1:6">
      <c r="A268" s="121">
        <v>263</v>
      </c>
      <c r="B268" s="413"/>
      <c r="C268" s="413"/>
      <c r="D268" s="413" t="s">
        <v>100</v>
      </c>
      <c r="E268" s="519" t="s">
        <v>363</v>
      </c>
      <c r="F268" s="520">
        <v>6945</v>
      </c>
    </row>
    <row r="269" ht="21" customHeight="1" spans="1:6">
      <c r="A269" s="121">
        <v>264</v>
      </c>
      <c r="B269" s="413"/>
      <c r="C269" s="413" t="s">
        <v>108</v>
      </c>
      <c r="D269" s="413"/>
      <c r="E269" s="519" t="s">
        <v>364</v>
      </c>
      <c r="F269" s="520">
        <v>154221</v>
      </c>
    </row>
    <row r="270" ht="21" customHeight="1" spans="1:6">
      <c r="A270" s="121">
        <v>265</v>
      </c>
      <c r="B270" s="413"/>
      <c r="C270" s="413"/>
      <c r="D270" s="413" t="s">
        <v>94</v>
      </c>
      <c r="E270" s="519" t="s">
        <v>365</v>
      </c>
      <c r="F270" s="520">
        <v>2274</v>
      </c>
    </row>
    <row r="271" ht="21" customHeight="1" spans="1:6">
      <c r="A271" s="121">
        <v>266</v>
      </c>
      <c r="B271" s="413"/>
      <c r="C271" s="413"/>
      <c r="D271" s="413" t="s">
        <v>96</v>
      </c>
      <c r="E271" s="519" t="s">
        <v>366</v>
      </c>
      <c r="F271" s="520">
        <v>128450</v>
      </c>
    </row>
    <row r="272" ht="21" customHeight="1" spans="1:6">
      <c r="A272" s="121">
        <v>267</v>
      </c>
      <c r="B272" s="413"/>
      <c r="C272" s="413"/>
      <c r="D272" s="413" t="s">
        <v>98</v>
      </c>
      <c r="E272" s="519" t="s">
        <v>367</v>
      </c>
      <c r="F272" s="520">
        <v>6192</v>
      </c>
    </row>
    <row r="273" ht="21" customHeight="1" spans="1:6">
      <c r="A273" s="121">
        <v>268</v>
      </c>
      <c r="B273" s="413"/>
      <c r="C273" s="413"/>
      <c r="D273" s="413" t="s">
        <v>129</v>
      </c>
      <c r="E273" s="519" t="s">
        <v>368</v>
      </c>
      <c r="F273" s="520">
        <v>19</v>
      </c>
    </row>
    <row r="274" ht="21" customHeight="1" spans="1:6">
      <c r="A274" s="121">
        <v>269</v>
      </c>
      <c r="B274" s="413"/>
      <c r="C274" s="413"/>
      <c r="D274" s="413" t="s">
        <v>116</v>
      </c>
      <c r="E274" s="519" t="s">
        <v>369</v>
      </c>
      <c r="F274" s="520">
        <v>12616</v>
      </c>
    </row>
    <row r="275" ht="21" customHeight="1" spans="1:6">
      <c r="A275" s="121">
        <v>270</v>
      </c>
      <c r="B275" s="413"/>
      <c r="C275" s="413"/>
      <c r="D275" s="413" t="s">
        <v>100</v>
      </c>
      <c r="E275" s="519" t="s">
        <v>370</v>
      </c>
      <c r="F275" s="520">
        <v>4670</v>
      </c>
    </row>
    <row r="276" ht="21" customHeight="1" spans="1:6">
      <c r="A276" s="121">
        <v>271</v>
      </c>
      <c r="B276" s="413"/>
      <c r="C276" s="413" t="s">
        <v>194</v>
      </c>
      <c r="D276" s="413"/>
      <c r="E276" s="519" t="s">
        <v>371</v>
      </c>
      <c r="F276" s="520">
        <v>61998</v>
      </c>
    </row>
    <row r="277" ht="21" customHeight="1" spans="1:6">
      <c r="A277" s="121">
        <v>272</v>
      </c>
      <c r="B277" s="413"/>
      <c r="C277" s="413"/>
      <c r="D277" s="413" t="s">
        <v>94</v>
      </c>
      <c r="E277" s="519" t="s">
        <v>372</v>
      </c>
      <c r="F277" s="520">
        <v>2130</v>
      </c>
    </row>
    <row r="278" ht="21" customHeight="1" spans="1:6">
      <c r="A278" s="121">
        <v>273</v>
      </c>
      <c r="B278" s="413"/>
      <c r="C278" s="413"/>
      <c r="D278" s="413" t="s">
        <v>96</v>
      </c>
      <c r="E278" s="519" t="s">
        <v>373</v>
      </c>
      <c r="F278" s="520">
        <v>31257</v>
      </c>
    </row>
    <row r="279" ht="21" customHeight="1" spans="1:6">
      <c r="A279" s="121">
        <v>274</v>
      </c>
      <c r="B279" s="413"/>
      <c r="C279" s="413"/>
      <c r="D279" s="413" t="s">
        <v>116</v>
      </c>
      <c r="E279" s="519" t="s">
        <v>374</v>
      </c>
      <c r="F279" s="520">
        <v>3768</v>
      </c>
    </row>
    <row r="280" ht="21" customHeight="1" spans="1:6">
      <c r="A280" s="121">
        <v>275</v>
      </c>
      <c r="B280" s="413"/>
      <c r="C280" s="413"/>
      <c r="D280" s="413" t="s">
        <v>138</v>
      </c>
      <c r="E280" s="519" t="s">
        <v>375</v>
      </c>
      <c r="F280" s="520">
        <v>4190</v>
      </c>
    </row>
    <row r="281" ht="21" customHeight="1" spans="1:6">
      <c r="A281" s="121">
        <v>276</v>
      </c>
      <c r="B281" s="413"/>
      <c r="C281" s="413"/>
      <c r="D281" s="413" t="s">
        <v>100</v>
      </c>
      <c r="E281" s="519" t="s">
        <v>376</v>
      </c>
      <c r="F281" s="520">
        <v>20653</v>
      </c>
    </row>
    <row r="282" ht="21" customHeight="1" spans="1:6">
      <c r="A282" s="121">
        <v>277</v>
      </c>
      <c r="B282" s="413"/>
      <c r="C282" s="413" t="s">
        <v>198</v>
      </c>
      <c r="D282" s="413"/>
      <c r="E282" s="519" t="s">
        <v>377</v>
      </c>
      <c r="F282" s="520">
        <v>30377</v>
      </c>
    </row>
    <row r="283" ht="21" customHeight="1" spans="1:6">
      <c r="A283" s="121">
        <v>278</v>
      </c>
      <c r="B283" s="413"/>
      <c r="C283" s="413"/>
      <c r="D283" s="413" t="s">
        <v>94</v>
      </c>
      <c r="E283" s="519" t="s">
        <v>166</v>
      </c>
      <c r="F283" s="520">
        <v>973</v>
      </c>
    </row>
    <row r="284" ht="21" customHeight="1" spans="1:6">
      <c r="A284" s="121">
        <v>279</v>
      </c>
      <c r="B284" s="413"/>
      <c r="C284" s="413"/>
      <c r="D284" s="413" t="s">
        <v>96</v>
      </c>
      <c r="E284" s="519" t="s">
        <v>167</v>
      </c>
      <c r="F284" s="520">
        <v>800</v>
      </c>
    </row>
    <row r="285" ht="21" customHeight="1" spans="1:6">
      <c r="A285" s="121">
        <v>280</v>
      </c>
      <c r="B285" s="413"/>
      <c r="C285" s="413"/>
      <c r="D285" s="413" t="s">
        <v>129</v>
      </c>
      <c r="E285" s="519" t="s">
        <v>378</v>
      </c>
      <c r="F285" s="520">
        <v>267</v>
      </c>
    </row>
    <row r="286" ht="21" customHeight="1" spans="1:6">
      <c r="A286" s="121">
        <v>281</v>
      </c>
      <c r="B286" s="413"/>
      <c r="C286" s="413"/>
      <c r="D286" s="413" t="s">
        <v>116</v>
      </c>
      <c r="E286" s="519" t="s">
        <v>379</v>
      </c>
      <c r="F286" s="520">
        <v>3234</v>
      </c>
    </row>
    <row r="287" ht="21" customHeight="1" spans="1:6">
      <c r="A287" s="121">
        <v>282</v>
      </c>
      <c r="B287" s="413"/>
      <c r="C287" s="413"/>
      <c r="D287" s="413" t="s">
        <v>138</v>
      </c>
      <c r="E287" s="519" t="s">
        <v>380</v>
      </c>
      <c r="F287" s="520">
        <v>76</v>
      </c>
    </row>
    <row r="288" ht="21" customHeight="1" spans="1:6">
      <c r="A288" s="121">
        <v>283</v>
      </c>
      <c r="B288" s="413"/>
      <c r="C288" s="413"/>
      <c r="D288" s="413" t="s">
        <v>132</v>
      </c>
      <c r="E288" s="519" t="s">
        <v>381</v>
      </c>
      <c r="F288" s="520">
        <v>6633</v>
      </c>
    </row>
    <row r="289" ht="21" customHeight="1" spans="1:6">
      <c r="A289" s="121">
        <v>284</v>
      </c>
      <c r="B289" s="413"/>
      <c r="C289" s="413"/>
      <c r="D289" s="413" t="s">
        <v>100</v>
      </c>
      <c r="E289" s="519" t="s">
        <v>382</v>
      </c>
      <c r="F289" s="520">
        <v>18394</v>
      </c>
    </row>
    <row r="290" ht="21" customHeight="1" spans="1:6">
      <c r="A290" s="121">
        <v>285</v>
      </c>
      <c r="B290" s="413"/>
      <c r="C290" s="413" t="s">
        <v>246</v>
      </c>
      <c r="D290" s="413"/>
      <c r="E290" s="519" t="s">
        <v>383</v>
      </c>
      <c r="F290" s="520">
        <v>812</v>
      </c>
    </row>
    <row r="291" ht="21" customHeight="1" spans="1:6">
      <c r="A291" s="121">
        <v>286</v>
      </c>
      <c r="B291" s="413"/>
      <c r="C291" s="413"/>
      <c r="D291" s="413" t="s">
        <v>94</v>
      </c>
      <c r="E291" s="519" t="s">
        <v>166</v>
      </c>
      <c r="F291" s="520">
        <v>270</v>
      </c>
    </row>
    <row r="292" ht="21" customHeight="1" spans="1:6">
      <c r="A292" s="121">
        <v>287</v>
      </c>
      <c r="B292" s="413"/>
      <c r="C292" s="413"/>
      <c r="D292" s="413" t="s">
        <v>100</v>
      </c>
      <c r="E292" s="519" t="s">
        <v>384</v>
      </c>
      <c r="F292" s="520">
        <v>542</v>
      </c>
    </row>
    <row r="293" ht="21" customHeight="1" spans="1:6">
      <c r="A293" s="121">
        <v>288</v>
      </c>
      <c r="B293" s="413"/>
      <c r="C293" s="413" t="s">
        <v>259</v>
      </c>
      <c r="D293" s="413"/>
      <c r="E293" s="519" t="s">
        <v>385</v>
      </c>
      <c r="F293" s="520">
        <v>16671</v>
      </c>
    </row>
    <row r="294" ht="21" customHeight="1" spans="1:6">
      <c r="A294" s="121">
        <v>289</v>
      </c>
      <c r="B294" s="413"/>
      <c r="C294" s="413"/>
      <c r="D294" s="413" t="s">
        <v>94</v>
      </c>
      <c r="E294" s="519" t="s">
        <v>386</v>
      </c>
      <c r="F294" s="520">
        <v>16450</v>
      </c>
    </row>
    <row r="295" ht="21" customHeight="1" spans="1:6">
      <c r="A295" s="121">
        <v>290</v>
      </c>
      <c r="B295" s="413"/>
      <c r="C295" s="413"/>
      <c r="D295" s="413" t="s">
        <v>96</v>
      </c>
      <c r="E295" s="519" t="s">
        <v>387</v>
      </c>
      <c r="F295" s="520">
        <v>221</v>
      </c>
    </row>
    <row r="296" ht="21" customHeight="1" spans="1:6">
      <c r="A296" s="121">
        <v>291</v>
      </c>
      <c r="B296" s="413"/>
      <c r="C296" s="413" t="s">
        <v>388</v>
      </c>
      <c r="D296" s="413"/>
      <c r="E296" s="519" t="s">
        <v>389</v>
      </c>
      <c r="F296" s="520">
        <v>2898</v>
      </c>
    </row>
    <row r="297" ht="21" customHeight="1" spans="1:6">
      <c r="A297" s="121">
        <v>292</v>
      </c>
      <c r="B297" s="413"/>
      <c r="C297" s="413"/>
      <c r="D297" s="413" t="s">
        <v>94</v>
      </c>
      <c r="E297" s="519" t="s">
        <v>390</v>
      </c>
      <c r="F297" s="520">
        <v>1430</v>
      </c>
    </row>
    <row r="298" ht="21" customHeight="1" spans="1:6">
      <c r="A298" s="121">
        <v>293</v>
      </c>
      <c r="B298" s="413"/>
      <c r="C298" s="413"/>
      <c r="D298" s="413" t="s">
        <v>96</v>
      </c>
      <c r="E298" s="519" t="s">
        <v>391</v>
      </c>
      <c r="F298" s="520">
        <v>1468</v>
      </c>
    </row>
    <row r="299" ht="21" customHeight="1" spans="1:6">
      <c r="A299" s="121">
        <v>294</v>
      </c>
      <c r="B299" s="413"/>
      <c r="C299" s="413" t="s">
        <v>392</v>
      </c>
      <c r="D299" s="413"/>
      <c r="E299" s="519" t="s">
        <v>393</v>
      </c>
      <c r="F299" s="520">
        <v>237</v>
      </c>
    </row>
    <row r="300" ht="21" customHeight="1" spans="1:6">
      <c r="A300" s="121">
        <v>295</v>
      </c>
      <c r="B300" s="413"/>
      <c r="C300" s="413"/>
      <c r="D300" s="413" t="s">
        <v>94</v>
      </c>
      <c r="E300" s="519" t="s">
        <v>394</v>
      </c>
      <c r="F300" s="520">
        <v>237</v>
      </c>
    </row>
    <row r="301" ht="21" customHeight="1" spans="1:6">
      <c r="A301" s="121">
        <v>296</v>
      </c>
      <c r="B301" s="413"/>
      <c r="C301" s="413" t="s">
        <v>209</v>
      </c>
      <c r="D301" s="413"/>
      <c r="E301" s="519" t="s">
        <v>395</v>
      </c>
      <c r="F301" s="520">
        <v>66</v>
      </c>
    </row>
    <row r="302" ht="21" customHeight="1" spans="1:6">
      <c r="A302" s="121">
        <v>297</v>
      </c>
      <c r="B302" s="413"/>
      <c r="C302" s="413"/>
      <c r="D302" s="413" t="s">
        <v>94</v>
      </c>
      <c r="E302" s="519" t="s">
        <v>396</v>
      </c>
      <c r="F302" s="520">
        <v>66</v>
      </c>
    </row>
    <row r="303" ht="21" customHeight="1" spans="1:6">
      <c r="A303" s="121">
        <v>298</v>
      </c>
      <c r="B303" s="413"/>
      <c r="C303" s="413" t="s">
        <v>212</v>
      </c>
      <c r="D303" s="413"/>
      <c r="E303" s="519" t="s">
        <v>397</v>
      </c>
      <c r="F303" s="520">
        <v>40844</v>
      </c>
    </row>
    <row r="304" ht="21" customHeight="1" spans="1:6">
      <c r="A304" s="121">
        <v>299</v>
      </c>
      <c r="B304" s="413"/>
      <c r="C304" s="413"/>
      <c r="D304" s="413" t="s">
        <v>96</v>
      </c>
      <c r="E304" s="519" t="s">
        <v>398</v>
      </c>
      <c r="F304" s="520">
        <v>40844</v>
      </c>
    </row>
    <row r="305" ht="21" customHeight="1" spans="1:6">
      <c r="A305" s="121">
        <v>300</v>
      </c>
      <c r="B305" s="413"/>
      <c r="C305" s="413" t="s">
        <v>399</v>
      </c>
      <c r="D305" s="413"/>
      <c r="E305" s="519" t="s">
        <v>400</v>
      </c>
      <c r="F305" s="520">
        <v>457</v>
      </c>
    </row>
    <row r="306" ht="21" customHeight="1" spans="1:6">
      <c r="A306" s="121">
        <v>301</v>
      </c>
      <c r="B306" s="413"/>
      <c r="C306" s="413"/>
      <c r="D306" s="413" t="s">
        <v>100</v>
      </c>
      <c r="E306" s="519" t="s">
        <v>401</v>
      </c>
      <c r="F306" s="520">
        <v>457</v>
      </c>
    </row>
    <row r="307" ht="21" customHeight="1" spans="1:6">
      <c r="A307" s="121">
        <v>302</v>
      </c>
      <c r="B307" s="413"/>
      <c r="C307" s="413">
        <v>28</v>
      </c>
      <c r="D307" s="413"/>
      <c r="E307" s="519" t="s">
        <v>402</v>
      </c>
      <c r="F307" s="520">
        <v>2713</v>
      </c>
    </row>
    <row r="308" ht="21" customHeight="1" spans="1:6">
      <c r="A308" s="121">
        <v>303</v>
      </c>
      <c r="B308" s="413"/>
      <c r="C308" s="413"/>
      <c r="D308" s="453" t="s">
        <v>94</v>
      </c>
      <c r="E308" s="519" t="s">
        <v>166</v>
      </c>
      <c r="F308" s="520">
        <v>890</v>
      </c>
    </row>
    <row r="309" ht="21" customHeight="1" spans="1:6">
      <c r="A309" s="121">
        <v>304</v>
      </c>
      <c r="B309" s="413"/>
      <c r="C309" s="413"/>
      <c r="D309" s="453" t="s">
        <v>129</v>
      </c>
      <c r="E309" s="519" t="s">
        <v>403</v>
      </c>
      <c r="F309" s="520">
        <v>1290</v>
      </c>
    </row>
    <row r="310" ht="21" customHeight="1" spans="1:6">
      <c r="A310" s="121">
        <v>305</v>
      </c>
      <c r="B310" s="413"/>
      <c r="C310" s="413"/>
      <c r="D310" s="413" t="s">
        <v>100</v>
      </c>
      <c r="E310" s="519" t="s">
        <v>404</v>
      </c>
      <c r="F310" s="520">
        <v>533</v>
      </c>
    </row>
    <row r="311" ht="21" customHeight="1" spans="1:6">
      <c r="A311" s="121">
        <v>306</v>
      </c>
      <c r="B311" s="413"/>
      <c r="C311" s="413" t="s">
        <v>100</v>
      </c>
      <c r="D311" s="413"/>
      <c r="E311" s="519" t="s">
        <v>405</v>
      </c>
      <c r="F311" s="520">
        <f>855579+25800-40000</f>
        <v>841379</v>
      </c>
    </row>
    <row r="312" ht="21" customHeight="1" spans="1:6">
      <c r="A312" s="121">
        <v>307</v>
      </c>
      <c r="B312" s="413"/>
      <c r="C312" s="413"/>
      <c r="D312" s="413" t="s">
        <v>94</v>
      </c>
      <c r="E312" s="519" t="s">
        <v>405</v>
      </c>
      <c r="F312" s="520">
        <f>855579+25800-40000</f>
        <v>841379</v>
      </c>
    </row>
    <row r="313" ht="21" customHeight="1" spans="1:12">
      <c r="A313" s="121">
        <v>308</v>
      </c>
      <c r="B313" s="413">
        <v>210</v>
      </c>
      <c r="C313" s="413"/>
      <c r="D313" s="413"/>
      <c r="E313" s="519" t="s">
        <v>406</v>
      </c>
      <c r="F313" s="520">
        <v>443071</v>
      </c>
      <c r="L313" s="499"/>
    </row>
    <row r="314" ht="21" customHeight="1" spans="1:6">
      <c r="A314" s="121">
        <v>309</v>
      </c>
      <c r="B314" s="413"/>
      <c r="C314" s="413" t="s">
        <v>94</v>
      </c>
      <c r="D314" s="413"/>
      <c r="E314" s="519" t="s">
        <v>407</v>
      </c>
      <c r="F314" s="520">
        <v>17159</v>
      </c>
    </row>
    <row r="315" ht="21" customHeight="1" spans="1:8">
      <c r="A315" s="121">
        <v>310</v>
      </c>
      <c r="B315" s="413"/>
      <c r="C315" s="413"/>
      <c r="D315" s="413" t="s">
        <v>94</v>
      </c>
      <c r="E315" s="519" t="s">
        <v>166</v>
      </c>
      <c r="F315" s="520">
        <v>2738</v>
      </c>
      <c r="H315" s="499"/>
    </row>
    <row r="316" ht="21" customHeight="1" spans="1:6">
      <c r="A316" s="121">
        <v>311</v>
      </c>
      <c r="B316" s="413"/>
      <c r="C316" s="413"/>
      <c r="D316" s="413" t="s">
        <v>96</v>
      </c>
      <c r="E316" s="519" t="s">
        <v>167</v>
      </c>
      <c r="F316" s="520">
        <v>114</v>
      </c>
    </row>
    <row r="317" ht="21" customHeight="1" spans="1:6">
      <c r="A317" s="121">
        <v>312</v>
      </c>
      <c r="B317" s="413"/>
      <c r="C317" s="413"/>
      <c r="D317" s="413" t="s">
        <v>100</v>
      </c>
      <c r="E317" s="519" t="s">
        <v>408</v>
      </c>
      <c r="F317" s="520">
        <v>14307</v>
      </c>
    </row>
    <row r="318" ht="21" customHeight="1" spans="1:6">
      <c r="A318" s="121">
        <v>313</v>
      </c>
      <c r="B318" s="413"/>
      <c r="C318" s="413" t="s">
        <v>96</v>
      </c>
      <c r="D318" s="413"/>
      <c r="E318" s="519" t="s">
        <v>409</v>
      </c>
      <c r="F318" s="520">
        <v>33043</v>
      </c>
    </row>
    <row r="319" ht="21" customHeight="1" spans="1:6">
      <c r="A319" s="121">
        <v>314</v>
      </c>
      <c r="B319" s="413"/>
      <c r="C319" s="413"/>
      <c r="D319" s="413" t="s">
        <v>94</v>
      </c>
      <c r="E319" s="519" t="s">
        <v>410</v>
      </c>
      <c r="F319" s="520">
        <v>19850</v>
      </c>
    </row>
    <row r="320" ht="21" customHeight="1" spans="1:6">
      <c r="A320" s="121">
        <v>315</v>
      </c>
      <c r="B320" s="413"/>
      <c r="C320" s="413"/>
      <c r="D320" s="413" t="s">
        <v>96</v>
      </c>
      <c r="E320" s="519" t="s">
        <v>411</v>
      </c>
      <c r="F320" s="520">
        <v>4948</v>
      </c>
    </row>
    <row r="321" ht="21" customHeight="1" spans="1:6">
      <c r="A321" s="121">
        <v>316</v>
      </c>
      <c r="B321" s="413"/>
      <c r="C321" s="413"/>
      <c r="D321" s="413" t="s">
        <v>116</v>
      </c>
      <c r="E321" s="519" t="s">
        <v>412</v>
      </c>
      <c r="F321" s="520">
        <v>4320</v>
      </c>
    </row>
    <row r="322" ht="21" customHeight="1" spans="1:6">
      <c r="A322" s="121">
        <v>317</v>
      </c>
      <c r="B322" s="413"/>
      <c r="C322" s="413"/>
      <c r="D322" s="453" t="s">
        <v>138</v>
      </c>
      <c r="E322" s="519" t="s">
        <v>413</v>
      </c>
      <c r="F322" s="520">
        <v>3209</v>
      </c>
    </row>
    <row r="323" ht="21" customHeight="1" spans="1:6">
      <c r="A323" s="121">
        <v>318</v>
      </c>
      <c r="B323" s="413"/>
      <c r="C323" s="413"/>
      <c r="D323" s="413" t="s">
        <v>100</v>
      </c>
      <c r="E323" s="519" t="s">
        <v>414</v>
      </c>
      <c r="F323" s="520">
        <v>716</v>
      </c>
    </row>
    <row r="324" ht="21" customHeight="1" spans="1:6">
      <c r="A324" s="121">
        <v>319</v>
      </c>
      <c r="B324" s="413"/>
      <c r="C324" s="413" t="s">
        <v>98</v>
      </c>
      <c r="D324" s="413"/>
      <c r="E324" s="519" t="s">
        <v>415</v>
      </c>
      <c r="F324" s="520">
        <v>54914</v>
      </c>
    </row>
    <row r="325" ht="21" customHeight="1" spans="1:6">
      <c r="A325" s="121">
        <v>320</v>
      </c>
      <c r="B325" s="413"/>
      <c r="C325" s="413"/>
      <c r="D325" s="413" t="s">
        <v>94</v>
      </c>
      <c r="E325" s="519" t="s">
        <v>416</v>
      </c>
      <c r="F325" s="520">
        <v>54645</v>
      </c>
    </row>
    <row r="326" ht="21" customHeight="1" spans="1:6">
      <c r="A326" s="121">
        <v>321</v>
      </c>
      <c r="B326" s="413"/>
      <c r="C326" s="413"/>
      <c r="D326" s="413" t="s">
        <v>100</v>
      </c>
      <c r="E326" s="519" t="s">
        <v>417</v>
      </c>
      <c r="F326" s="520">
        <v>269</v>
      </c>
    </row>
    <row r="327" ht="21" customHeight="1" spans="1:6">
      <c r="A327" s="121">
        <v>322</v>
      </c>
      <c r="B327" s="413"/>
      <c r="C327" s="413" t="s">
        <v>129</v>
      </c>
      <c r="D327" s="413"/>
      <c r="E327" s="519" t="s">
        <v>418</v>
      </c>
      <c r="F327" s="520">
        <v>101928</v>
      </c>
    </row>
    <row r="328" ht="21" customHeight="1" spans="1:6">
      <c r="A328" s="121">
        <v>323</v>
      </c>
      <c r="B328" s="413"/>
      <c r="C328" s="413"/>
      <c r="D328" s="413" t="s">
        <v>94</v>
      </c>
      <c r="E328" s="519" t="s">
        <v>419</v>
      </c>
      <c r="F328" s="520">
        <v>9745</v>
      </c>
    </row>
    <row r="329" ht="21" customHeight="1" spans="1:6">
      <c r="A329" s="121">
        <v>324</v>
      </c>
      <c r="B329" s="413"/>
      <c r="C329" s="413"/>
      <c r="D329" s="413" t="s">
        <v>96</v>
      </c>
      <c r="E329" s="519" t="s">
        <v>420</v>
      </c>
      <c r="F329" s="520">
        <v>5381</v>
      </c>
    </row>
    <row r="330" ht="21" customHeight="1" spans="1:6">
      <c r="A330" s="121">
        <v>325</v>
      </c>
      <c r="B330" s="413"/>
      <c r="C330" s="413"/>
      <c r="D330" s="413" t="s">
        <v>98</v>
      </c>
      <c r="E330" s="519" t="s">
        <v>421</v>
      </c>
      <c r="F330" s="520">
        <v>1449</v>
      </c>
    </row>
    <row r="331" ht="21" customHeight="1" spans="1:6">
      <c r="A331" s="121">
        <v>326</v>
      </c>
      <c r="B331" s="413"/>
      <c r="C331" s="413"/>
      <c r="D331" s="413" t="s">
        <v>129</v>
      </c>
      <c r="E331" s="519" t="s">
        <v>422</v>
      </c>
      <c r="F331" s="520">
        <v>281</v>
      </c>
    </row>
    <row r="332" ht="21" customHeight="1" spans="1:6">
      <c r="A332" s="121">
        <v>327</v>
      </c>
      <c r="B332" s="413"/>
      <c r="C332" s="413"/>
      <c r="D332" s="413" t="s">
        <v>106</v>
      </c>
      <c r="E332" s="519" t="s">
        <v>423</v>
      </c>
      <c r="F332" s="520">
        <v>43680</v>
      </c>
    </row>
    <row r="333" ht="21" customHeight="1" spans="1:6">
      <c r="A333" s="121">
        <v>328</v>
      </c>
      <c r="B333" s="413"/>
      <c r="C333" s="413"/>
      <c r="D333" s="413" t="s">
        <v>108</v>
      </c>
      <c r="E333" s="519" t="s">
        <v>424</v>
      </c>
      <c r="F333" s="520">
        <v>2412</v>
      </c>
    </row>
    <row r="334" ht="21" customHeight="1" spans="1:6">
      <c r="A334" s="121">
        <v>329</v>
      </c>
      <c r="B334" s="413"/>
      <c r="C334" s="413"/>
      <c r="D334" s="413">
        <v>10</v>
      </c>
      <c r="E334" s="519" t="s">
        <v>425</v>
      </c>
      <c r="F334" s="520">
        <v>32546</v>
      </c>
    </row>
    <row r="335" ht="21" customHeight="1" spans="1:6">
      <c r="A335" s="121">
        <v>330</v>
      </c>
      <c r="B335" s="413"/>
      <c r="C335" s="413"/>
      <c r="D335" s="413" t="s">
        <v>100</v>
      </c>
      <c r="E335" s="519" t="s">
        <v>426</v>
      </c>
      <c r="F335" s="520">
        <v>6434</v>
      </c>
    </row>
    <row r="336" ht="21" customHeight="1" spans="1:6">
      <c r="A336" s="121">
        <v>331</v>
      </c>
      <c r="B336" s="413"/>
      <c r="C336" s="413" t="s">
        <v>138</v>
      </c>
      <c r="D336" s="413"/>
      <c r="E336" s="519" t="s">
        <v>427</v>
      </c>
      <c r="F336" s="520">
        <v>1595</v>
      </c>
    </row>
    <row r="337" ht="21" customHeight="1" spans="1:6">
      <c r="A337" s="121">
        <v>332</v>
      </c>
      <c r="B337" s="413"/>
      <c r="C337" s="413"/>
      <c r="D337" s="413" t="s">
        <v>94</v>
      </c>
      <c r="E337" s="519" t="s">
        <v>428</v>
      </c>
      <c r="F337" s="520">
        <v>1503</v>
      </c>
    </row>
    <row r="338" ht="21" customHeight="1" spans="1:6">
      <c r="A338" s="121">
        <v>333</v>
      </c>
      <c r="B338" s="413"/>
      <c r="C338" s="413"/>
      <c r="D338" s="413" t="s">
        <v>100</v>
      </c>
      <c r="E338" s="519" t="s">
        <v>429</v>
      </c>
      <c r="F338" s="520">
        <v>92</v>
      </c>
    </row>
    <row r="339" ht="21" customHeight="1" spans="1:6">
      <c r="A339" s="121">
        <v>334</v>
      </c>
      <c r="B339" s="413"/>
      <c r="C339" s="413" t="s">
        <v>132</v>
      </c>
      <c r="D339" s="413"/>
      <c r="E339" s="519" t="s">
        <v>430</v>
      </c>
      <c r="F339" s="520">
        <v>11256</v>
      </c>
    </row>
    <row r="340" ht="21" customHeight="1" spans="1:6">
      <c r="A340" s="121">
        <v>335</v>
      </c>
      <c r="B340" s="413"/>
      <c r="C340" s="413"/>
      <c r="D340" s="413">
        <v>17</v>
      </c>
      <c r="E340" s="519" t="s">
        <v>431</v>
      </c>
      <c r="F340" s="520">
        <v>274</v>
      </c>
    </row>
    <row r="341" ht="21" customHeight="1" spans="1:6">
      <c r="A341" s="121">
        <v>336</v>
      </c>
      <c r="B341" s="413"/>
      <c r="C341" s="413"/>
      <c r="D341" s="413" t="s">
        <v>100</v>
      </c>
      <c r="E341" s="519" t="s">
        <v>432</v>
      </c>
      <c r="F341" s="520">
        <v>10982</v>
      </c>
    </row>
    <row r="342" ht="21" customHeight="1" spans="1:6">
      <c r="A342" s="121">
        <v>337</v>
      </c>
      <c r="B342" s="413"/>
      <c r="C342" s="413" t="s">
        <v>198</v>
      </c>
      <c r="D342" s="413"/>
      <c r="E342" s="519" t="s">
        <v>433</v>
      </c>
      <c r="F342" s="520">
        <v>109184</v>
      </c>
    </row>
    <row r="343" ht="21" customHeight="1" spans="1:6">
      <c r="A343" s="121">
        <v>338</v>
      </c>
      <c r="B343" s="413"/>
      <c r="C343" s="413"/>
      <c r="D343" s="413" t="s">
        <v>94</v>
      </c>
      <c r="E343" s="519" t="s">
        <v>434</v>
      </c>
      <c r="F343" s="520">
        <v>50892</v>
      </c>
    </row>
    <row r="344" ht="21" customHeight="1" spans="1:6">
      <c r="A344" s="121">
        <v>339</v>
      </c>
      <c r="B344" s="413"/>
      <c r="C344" s="413"/>
      <c r="D344" s="413" t="s">
        <v>96</v>
      </c>
      <c r="E344" s="519" t="s">
        <v>435</v>
      </c>
      <c r="F344" s="520">
        <v>56156</v>
      </c>
    </row>
    <row r="345" ht="21" customHeight="1" spans="1:6">
      <c r="A345" s="121">
        <v>340</v>
      </c>
      <c r="B345" s="413"/>
      <c r="C345" s="413"/>
      <c r="D345" s="413" t="s">
        <v>100</v>
      </c>
      <c r="E345" s="519" t="s">
        <v>436</v>
      </c>
      <c r="F345" s="520">
        <v>2136</v>
      </c>
    </row>
    <row r="346" ht="21" customHeight="1" spans="1:6">
      <c r="A346" s="121">
        <v>341</v>
      </c>
      <c r="B346" s="413"/>
      <c r="C346" s="413" t="s">
        <v>272</v>
      </c>
      <c r="D346" s="413"/>
      <c r="E346" s="519" t="s">
        <v>437</v>
      </c>
      <c r="F346" s="520">
        <v>50393</v>
      </c>
    </row>
    <row r="347" ht="21" customHeight="1" spans="1:6">
      <c r="A347" s="121">
        <v>342</v>
      </c>
      <c r="B347" s="413"/>
      <c r="C347" s="413"/>
      <c r="D347" s="413" t="s">
        <v>96</v>
      </c>
      <c r="E347" s="519" t="s">
        <v>438</v>
      </c>
      <c r="F347" s="520">
        <v>50393</v>
      </c>
    </row>
    <row r="348" ht="21" customHeight="1" spans="1:6">
      <c r="A348" s="121">
        <v>343</v>
      </c>
      <c r="B348" s="413"/>
      <c r="C348" s="413" t="s">
        <v>202</v>
      </c>
      <c r="D348" s="413"/>
      <c r="E348" s="519" t="s">
        <v>439</v>
      </c>
      <c r="F348" s="520">
        <v>6880</v>
      </c>
    </row>
    <row r="349" ht="21" customHeight="1" spans="1:6">
      <c r="A349" s="121">
        <v>344</v>
      </c>
      <c r="B349" s="413"/>
      <c r="C349" s="413"/>
      <c r="D349" s="413" t="s">
        <v>94</v>
      </c>
      <c r="E349" s="519" t="s">
        <v>440</v>
      </c>
      <c r="F349" s="520">
        <v>2872</v>
      </c>
    </row>
    <row r="350" ht="21" customHeight="1" spans="1:6">
      <c r="A350" s="121">
        <v>345</v>
      </c>
      <c r="B350" s="413"/>
      <c r="C350" s="413"/>
      <c r="D350" s="413" t="s">
        <v>100</v>
      </c>
      <c r="E350" s="519" t="s">
        <v>441</v>
      </c>
      <c r="F350" s="520">
        <v>4008</v>
      </c>
    </row>
    <row r="351" ht="21" customHeight="1" spans="1:6">
      <c r="A351" s="121">
        <v>346</v>
      </c>
      <c r="B351" s="413"/>
      <c r="C351" s="413">
        <v>14</v>
      </c>
      <c r="D351" s="413"/>
      <c r="E351" s="519" t="s">
        <v>442</v>
      </c>
      <c r="F351" s="520">
        <v>17</v>
      </c>
    </row>
    <row r="352" ht="21" customHeight="1" spans="1:6">
      <c r="A352" s="121">
        <v>347</v>
      </c>
      <c r="B352" s="413"/>
      <c r="C352" s="413"/>
      <c r="D352" s="413" t="s">
        <v>94</v>
      </c>
      <c r="E352" s="519" t="s">
        <v>443</v>
      </c>
      <c r="F352" s="520">
        <v>17</v>
      </c>
    </row>
    <row r="353" ht="21" customHeight="1" spans="1:6">
      <c r="A353" s="121">
        <v>348</v>
      </c>
      <c r="B353" s="413"/>
      <c r="C353" s="413">
        <v>15</v>
      </c>
      <c r="D353" s="413"/>
      <c r="E353" s="519" t="s">
        <v>444</v>
      </c>
      <c r="F353" s="520">
        <v>4323</v>
      </c>
    </row>
    <row r="354" ht="21" customHeight="1" spans="1:6">
      <c r="A354" s="121">
        <v>349</v>
      </c>
      <c r="B354" s="413"/>
      <c r="C354" s="413"/>
      <c r="D354" s="453" t="s">
        <v>94</v>
      </c>
      <c r="E354" s="519" t="s">
        <v>166</v>
      </c>
      <c r="F354" s="520">
        <v>3330</v>
      </c>
    </row>
    <row r="355" ht="21" customHeight="1" spans="1:6">
      <c r="A355" s="121">
        <v>350</v>
      </c>
      <c r="B355" s="413"/>
      <c r="C355" s="413"/>
      <c r="D355" s="413" t="s">
        <v>96</v>
      </c>
      <c r="E355" s="519" t="s">
        <v>167</v>
      </c>
      <c r="F355" s="520">
        <v>148</v>
      </c>
    </row>
    <row r="356" ht="21" customHeight="1" spans="1:6">
      <c r="A356" s="121">
        <v>351</v>
      </c>
      <c r="B356" s="413"/>
      <c r="C356" s="413"/>
      <c r="D356" s="453" t="s">
        <v>116</v>
      </c>
      <c r="E356" s="519" t="s">
        <v>445</v>
      </c>
      <c r="F356" s="520">
        <v>240</v>
      </c>
    </row>
    <row r="357" ht="21" customHeight="1" spans="1:6">
      <c r="A357" s="121">
        <v>352</v>
      </c>
      <c r="B357" s="413"/>
      <c r="C357" s="413"/>
      <c r="D357" s="453" t="s">
        <v>138</v>
      </c>
      <c r="E357" s="519" t="s">
        <v>446</v>
      </c>
      <c r="F357" s="520">
        <v>587</v>
      </c>
    </row>
    <row r="358" ht="21" customHeight="1" spans="1:6">
      <c r="A358" s="121">
        <v>353</v>
      </c>
      <c r="B358" s="413"/>
      <c r="C358" s="413"/>
      <c r="D358" s="453" t="s">
        <v>100</v>
      </c>
      <c r="E358" s="519" t="s">
        <v>447</v>
      </c>
      <c r="F358" s="520">
        <v>18</v>
      </c>
    </row>
    <row r="359" ht="21" customHeight="1" spans="1:6">
      <c r="A359" s="121">
        <v>354</v>
      </c>
      <c r="B359" s="413"/>
      <c r="C359" s="413" t="s">
        <v>246</v>
      </c>
      <c r="D359" s="413"/>
      <c r="E359" s="519" t="s">
        <v>448</v>
      </c>
      <c r="F359" s="520">
        <v>63</v>
      </c>
    </row>
    <row r="360" ht="21" customHeight="1" spans="1:6">
      <c r="A360" s="121">
        <v>355</v>
      </c>
      <c r="B360" s="413"/>
      <c r="C360" s="413"/>
      <c r="D360" s="413" t="s">
        <v>94</v>
      </c>
      <c r="E360" s="519" t="s">
        <v>448</v>
      </c>
      <c r="F360" s="520">
        <v>63</v>
      </c>
    </row>
    <row r="361" ht="21" customHeight="1" spans="1:6">
      <c r="A361" s="121">
        <v>356</v>
      </c>
      <c r="B361" s="413"/>
      <c r="C361" s="413" t="s">
        <v>100</v>
      </c>
      <c r="D361" s="413"/>
      <c r="E361" s="519" t="s">
        <v>449</v>
      </c>
      <c r="F361" s="520">
        <v>52316</v>
      </c>
    </row>
    <row r="362" ht="21" customHeight="1" spans="1:6">
      <c r="A362" s="121">
        <v>357</v>
      </c>
      <c r="B362" s="413"/>
      <c r="C362" s="413"/>
      <c r="D362" s="413" t="s">
        <v>94</v>
      </c>
      <c r="E362" s="519" t="s">
        <v>449</v>
      </c>
      <c r="F362" s="520">
        <v>52316</v>
      </c>
    </row>
    <row r="363" ht="21" customHeight="1" spans="1:6">
      <c r="A363" s="121">
        <v>358</v>
      </c>
      <c r="B363" s="413">
        <v>211</v>
      </c>
      <c r="C363" s="413"/>
      <c r="D363" s="413"/>
      <c r="E363" s="519" t="s">
        <v>450</v>
      </c>
      <c r="F363" s="520">
        <v>140681</v>
      </c>
    </row>
    <row r="364" ht="21" customHeight="1" spans="1:6">
      <c r="A364" s="121">
        <v>359</v>
      </c>
      <c r="B364" s="413"/>
      <c r="C364" s="413" t="s">
        <v>94</v>
      </c>
      <c r="D364" s="413"/>
      <c r="E364" s="519" t="s">
        <v>451</v>
      </c>
      <c r="F364" s="520">
        <v>6527</v>
      </c>
    </row>
    <row r="365" ht="21" customHeight="1" spans="1:8">
      <c r="A365" s="121">
        <v>360</v>
      </c>
      <c r="B365" s="413"/>
      <c r="C365" s="413"/>
      <c r="D365" s="413" t="s">
        <v>94</v>
      </c>
      <c r="E365" s="519" t="s">
        <v>166</v>
      </c>
      <c r="F365" s="520">
        <v>4600</v>
      </c>
      <c r="H365" s="499"/>
    </row>
    <row r="366" ht="21" customHeight="1" spans="1:6">
      <c r="A366" s="121">
        <v>361</v>
      </c>
      <c r="B366" s="413"/>
      <c r="C366" s="413"/>
      <c r="D366" s="413" t="s">
        <v>96</v>
      </c>
      <c r="E366" s="519" t="s">
        <v>167</v>
      </c>
      <c r="F366" s="520">
        <v>1081</v>
      </c>
    </row>
    <row r="367" ht="21" customHeight="1" spans="1:6">
      <c r="A367" s="121">
        <v>362</v>
      </c>
      <c r="B367" s="413"/>
      <c r="C367" s="413"/>
      <c r="D367" s="413" t="s">
        <v>100</v>
      </c>
      <c r="E367" s="519" t="s">
        <v>452</v>
      </c>
      <c r="F367" s="520">
        <v>846</v>
      </c>
    </row>
    <row r="368" ht="21" customHeight="1" spans="1:6">
      <c r="A368" s="121">
        <v>363</v>
      </c>
      <c r="B368" s="413"/>
      <c r="C368" s="413" t="s">
        <v>96</v>
      </c>
      <c r="D368" s="413"/>
      <c r="E368" s="519" t="s">
        <v>453</v>
      </c>
      <c r="F368" s="520">
        <v>851</v>
      </c>
    </row>
    <row r="369" ht="21" customHeight="1" spans="1:6">
      <c r="A369" s="121">
        <v>364</v>
      </c>
      <c r="B369" s="413"/>
      <c r="C369" s="413"/>
      <c r="D369" s="413" t="s">
        <v>100</v>
      </c>
      <c r="E369" s="519" t="s">
        <v>454</v>
      </c>
      <c r="F369" s="520">
        <v>851</v>
      </c>
    </row>
    <row r="370" ht="21" customHeight="1" spans="1:6">
      <c r="A370" s="121">
        <v>365</v>
      </c>
      <c r="B370" s="413"/>
      <c r="C370" s="413" t="s">
        <v>98</v>
      </c>
      <c r="D370" s="413"/>
      <c r="E370" s="519" t="s">
        <v>455</v>
      </c>
      <c r="F370" s="520">
        <v>62983</v>
      </c>
    </row>
    <row r="371" ht="21" customHeight="1" spans="1:6">
      <c r="A371" s="121">
        <v>366</v>
      </c>
      <c r="B371" s="413"/>
      <c r="C371" s="413"/>
      <c r="D371" s="413" t="s">
        <v>94</v>
      </c>
      <c r="E371" s="519" t="s">
        <v>456</v>
      </c>
      <c r="F371" s="520">
        <v>18546</v>
      </c>
    </row>
    <row r="372" ht="21" customHeight="1" spans="1:6">
      <c r="A372" s="121">
        <v>367</v>
      </c>
      <c r="B372" s="413"/>
      <c r="C372" s="413"/>
      <c r="D372" s="413" t="s">
        <v>96</v>
      </c>
      <c r="E372" s="519" t="s">
        <v>457</v>
      </c>
      <c r="F372" s="520">
        <v>842</v>
      </c>
    </row>
    <row r="373" ht="21" customHeight="1" spans="1:6">
      <c r="A373" s="121">
        <v>368</v>
      </c>
      <c r="B373" s="413"/>
      <c r="C373" s="413"/>
      <c r="D373" s="413" t="s">
        <v>129</v>
      </c>
      <c r="E373" s="519" t="s">
        <v>458</v>
      </c>
      <c r="F373" s="520">
        <v>28189</v>
      </c>
    </row>
    <row r="374" ht="21" customHeight="1" spans="1:6">
      <c r="A374" s="121">
        <v>369</v>
      </c>
      <c r="B374" s="413"/>
      <c r="C374" s="413"/>
      <c r="D374" s="413" t="s">
        <v>100</v>
      </c>
      <c r="E374" s="519" t="s">
        <v>459</v>
      </c>
      <c r="F374" s="520">
        <v>15406</v>
      </c>
    </row>
    <row r="375" ht="21" customHeight="1" spans="1:6">
      <c r="A375" s="121">
        <v>370</v>
      </c>
      <c r="B375" s="413"/>
      <c r="C375" s="413" t="s">
        <v>194</v>
      </c>
      <c r="D375" s="413"/>
      <c r="E375" s="519" t="s">
        <v>460</v>
      </c>
      <c r="F375" s="520">
        <v>744</v>
      </c>
    </row>
    <row r="376" ht="21" customHeight="1" spans="1:6">
      <c r="A376" s="121">
        <v>371</v>
      </c>
      <c r="B376" s="413"/>
      <c r="C376" s="413"/>
      <c r="D376" s="413" t="s">
        <v>94</v>
      </c>
      <c r="E376" s="519" t="s">
        <v>460</v>
      </c>
      <c r="F376" s="520">
        <v>744</v>
      </c>
    </row>
    <row r="377" ht="21" customHeight="1" spans="1:6">
      <c r="A377" s="121">
        <v>372</v>
      </c>
      <c r="B377" s="413"/>
      <c r="C377" s="413" t="s">
        <v>198</v>
      </c>
      <c r="D377" s="413"/>
      <c r="E377" s="519" t="s">
        <v>461</v>
      </c>
      <c r="F377" s="520">
        <v>6831</v>
      </c>
    </row>
    <row r="378" ht="21" customHeight="1" spans="1:6">
      <c r="A378" s="121">
        <v>373</v>
      </c>
      <c r="B378" s="413"/>
      <c r="C378" s="413"/>
      <c r="D378" s="413" t="s">
        <v>98</v>
      </c>
      <c r="E378" s="519" t="s">
        <v>462</v>
      </c>
      <c r="F378" s="520">
        <v>6831</v>
      </c>
    </row>
    <row r="379" ht="21" customHeight="1" spans="1:6">
      <c r="A379" s="121">
        <v>374</v>
      </c>
      <c r="B379" s="413"/>
      <c r="C379" s="413" t="s">
        <v>100</v>
      </c>
      <c r="D379" s="413"/>
      <c r="E379" s="519" t="s">
        <v>463</v>
      </c>
      <c r="F379" s="520">
        <v>62745</v>
      </c>
    </row>
    <row r="380" ht="21" customHeight="1" spans="1:6">
      <c r="A380" s="121">
        <v>375</v>
      </c>
      <c r="B380" s="413"/>
      <c r="C380" s="413"/>
      <c r="D380" s="413" t="s">
        <v>94</v>
      </c>
      <c r="E380" s="519" t="s">
        <v>463</v>
      </c>
      <c r="F380" s="520">
        <v>62745</v>
      </c>
    </row>
    <row r="381" ht="21" customHeight="1" spans="1:6">
      <c r="A381" s="121">
        <v>376</v>
      </c>
      <c r="B381" s="413">
        <v>212</v>
      </c>
      <c r="C381" s="413"/>
      <c r="D381" s="413"/>
      <c r="E381" s="519" t="s">
        <v>464</v>
      </c>
      <c r="F381" s="520">
        <v>404543</v>
      </c>
    </row>
    <row r="382" ht="21" customHeight="1" spans="1:6">
      <c r="A382" s="121">
        <v>377</v>
      </c>
      <c r="B382" s="413"/>
      <c r="C382" s="413" t="s">
        <v>94</v>
      </c>
      <c r="D382" s="413"/>
      <c r="E382" s="519" t="s">
        <v>465</v>
      </c>
      <c r="F382" s="520">
        <v>75496</v>
      </c>
    </row>
    <row r="383" ht="21" customHeight="1" spans="1:8">
      <c r="A383" s="121">
        <v>378</v>
      </c>
      <c r="B383" s="413"/>
      <c r="C383" s="413"/>
      <c r="D383" s="413" t="s">
        <v>94</v>
      </c>
      <c r="E383" s="519" t="s">
        <v>166</v>
      </c>
      <c r="F383" s="520">
        <v>42964</v>
      </c>
      <c r="H383" s="499"/>
    </row>
    <row r="384" ht="21" customHeight="1" spans="1:6">
      <c r="A384" s="121">
        <v>379</v>
      </c>
      <c r="B384" s="413"/>
      <c r="C384" s="413"/>
      <c r="D384" s="413" t="s">
        <v>96</v>
      </c>
      <c r="E384" s="519" t="s">
        <v>167</v>
      </c>
      <c r="F384" s="520">
        <v>3478</v>
      </c>
    </row>
    <row r="385" ht="21" customHeight="1" spans="1:6">
      <c r="A385" s="121">
        <v>380</v>
      </c>
      <c r="B385" s="413"/>
      <c r="C385" s="413"/>
      <c r="D385" s="413" t="s">
        <v>129</v>
      </c>
      <c r="E385" s="519" t="s">
        <v>466</v>
      </c>
      <c r="F385" s="520">
        <v>1465</v>
      </c>
    </row>
    <row r="386" ht="21" customHeight="1" spans="1:6">
      <c r="A386" s="121">
        <v>381</v>
      </c>
      <c r="B386" s="413"/>
      <c r="C386" s="413"/>
      <c r="D386" s="453" t="s">
        <v>138</v>
      </c>
      <c r="E386" s="519" t="s">
        <v>467</v>
      </c>
      <c r="F386" s="520">
        <v>101</v>
      </c>
    </row>
    <row r="387" ht="21" customHeight="1" spans="1:6">
      <c r="A387" s="121">
        <v>382</v>
      </c>
      <c r="B387" s="413"/>
      <c r="C387" s="413"/>
      <c r="D387" s="413" t="s">
        <v>132</v>
      </c>
      <c r="E387" s="519" t="s">
        <v>468</v>
      </c>
      <c r="F387" s="520">
        <v>99</v>
      </c>
    </row>
    <row r="388" ht="21" customHeight="1" spans="1:6">
      <c r="A388" s="121">
        <v>383</v>
      </c>
      <c r="B388" s="413"/>
      <c r="C388" s="413"/>
      <c r="D388" s="413" t="s">
        <v>100</v>
      </c>
      <c r="E388" s="519" t="s">
        <v>469</v>
      </c>
      <c r="F388" s="520">
        <v>27389</v>
      </c>
    </row>
    <row r="389" ht="21" customHeight="1" spans="1:6">
      <c r="A389" s="121">
        <v>384</v>
      </c>
      <c r="B389" s="413"/>
      <c r="C389" s="453" t="s">
        <v>96</v>
      </c>
      <c r="D389" s="413"/>
      <c r="E389" s="519" t="s">
        <v>470</v>
      </c>
      <c r="F389" s="520">
        <v>3927</v>
      </c>
    </row>
    <row r="390" ht="21" customHeight="1" spans="1:6">
      <c r="A390" s="121">
        <v>385</v>
      </c>
      <c r="B390" s="413"/>
      <c r="C390" s="413"/>
      <c r="D390" s="453" t="s">
        <v>94</v>
      </c>
      <c r="E390" s="519" t="s">
        <v>470</v>
      </c>
      <c r="F390" s="520">
        <v>3927</v>
      </c>
    </row>
    <row r="391" ht="21" customHeight="1" spans="1:6">
      <c r="A391" s="121">
        <v>386</v>
      </c>
      <c r="B391" s="413"/>
      <c r="C391" s="413" t="s">
        <v>98</v>
      </c>
      <c r="D391" s="413"/>
      <c r="E391" s="519" t="s">
        <v>471</v>
      </c>
      <c r="F391" s="520">
        <v>4768</v>
      </c>
    </row>
    <row r="392" ht="21" customHeight="1" spans="1:6">
      <c r="A392" s="121">
        <v>387</v>
      </c>
      <c r="B392" s="413"/>
      <c r="C392" s="413"/>
      <c r="D392" s="413" t="s">
        <v>100</v>
      </c>
      <c r="E392" s="519" t="s">
        <v>472</v>
      </c>
      <c r="F392" s="520">
        <v>4768</v>
      </c>
    </row>
    <row r="393" ht="21" customHeight="1" spans="1:6">
      <c r="A393" s="121">
        <v>388</v>
      </c>
      <c r="B393" s="413"/>
      <c r="C393" s="413" t="s">
        <v>116</v>
      </c>
      <c r="D393" s="413"/>
      <c r="E393" s="519" t="s">
        <v>473</v>
      </c>
      <c r="F393" s="520">
        <v>203246</v>
      </c>
    </row>
    <row r="394" ht="21" customHeight="1" spans="1:6">
      <c r="A394" s="121">
        <v>389</v>
      </c>
      <c r="B394" s="413"/>
      <c r="C394" s="413"/>
      <c r="D394" s="413" t="s">
        <v>94</v>
      </c>
      <c r="E394" s="519" t="s">
        <v>473</v>
      </c>
      <c r="F394" s="520">
        <v>203246</v>
      </c>
    </row>
    <row r="395" ht="21" customHeight="1" spans="1:6">
      <c r="A395" s="121">
        <v>390</v>
      </c>
      <c r="B395" s="413"/>
      <c r="C395" s="413" t="s">
        <v>100</v>
      </c>
      <c r="D395" s="413"/>
      <c r="E395" s="519" t="s">
        <v>474</v>
      </c>
      <c r="F395" s="520">
        <v>117106</v>
      </c>
    </row>
    <row r="396" ht="21" customHeight="1" spans="1:6">
      <c r="A396" s="121">
        <v>391</v>
      </c>
      <c r="B396" s="413"/>
      <c r="C396" s="413"/>
      <c r="D396" s="413" t="s">
        <v>94</v>
      </c>
      <c r="E396" s="519" t="s">
        <v>474</v>
      </c>
      <c r="F396" s="520">
        <v>117106</v>
      </c>
    </row>
    <row r="397" ht="21" customHeight="1" spans="1:6">
      <c r="A397" s="121">
        <v>392</v>
      </c>
      <c r="B397" s="413">
        <v>213</v>
      </c>
      <c r="C397" s="413"/>
      <c r="D397" s="413"/>
      <c r="E397" s="519" t="s">
        <v>475</v>
      </c>
      <c r="F397" s="520">
        <v>390286</v>
      </c>
    </row>
    <row r="398" ht="21" customHeight="1" spans="1:6">
      <c r="A398" s="121">
        <v>393</v>
      </c>
      <c r="B398" s="413"/>
      <c r="C398" s="413" t="s">
        <v>94</v>
      </c>
      <c r="D398" s="413"/>
      <c r="E398" s="519" t="s">
        <v>476</v>
      </c>
      <c r="F398" s="520">
        <v>225933</v>
      </c>
    </row>
    <row r="399" ht="21" customHeight="1" spans="1:6">
      <c r="A399" s="121">
        <v>394</v>
      </c>
      <c r="B399" s="413"/>
      <c r="C399" s="413"/>
      <c r="D399" s="413" t="s">
        <v>94</v>
      </c>
      <c r="E399" s="519" t="s">
        <v>166</v>
      </c>
      <c r="F399" s="520">
        <v>2752</v>
      </c>
    </row>
    <row r="400" ht="21" customHeight="1" spans="1:8">
      <c r="A400" s="121">
        <v>395</v>
      </c>
      <c r="B400" s="413"/>
      <c r="C400" s="413"/>
      <c r="D400" s="413" t="s">
        <v>96</v>
      </c>
      <c r="E400" s="519" t="s">
        <v>167</v>
      </c>
      <c r="F400" s="520">
        <v>694</v>
      </c>
      <c r="H400" s="499"/>
    </row>
    <row r="401" ht="21" customHeight="1" spans="1:6">
      <c r="A401" s="121">
        <v>396</v>
      </c>
      <c r="B401" s="413"/>
      <c r="C401" s="413"/>
      <c r="D401" s="413" t="s">
        <v>129</v>
      </c>
      <c r="E401" s="519" t="s">
        <v>180</v>
      </c>
      <c r="F401" s="520">
        <v>3696</v>
      </c>
    </row>
    <row r="402" ht="21" customHeight="1" spans="1:6">
      <c r="A402" s="121">
        <v>397</v>
      </c>
      <c r="B402" s="413"/>
      <c r="C402" s="413"/>
      <c r="D402" s="413" t="s">
        <v>138</v>
      </c>
      <c r="E402" s="519" t="s">
        <v>477</v>
      </c>
      <c r="F402" s="520">
        <v>13</v>
      </c>
    </row>
    <row r="403" ht="21" customHeight="1" spans="1:6">
      <c r="A403" s="121">
        <v>398</v>
      </c>
      <c r="B403" s="413"/>
      <c r="C403" s="413"/>
      <c r="D403" s="413" t="s">
        <v>106</v>
      </c>
      <c r="E403" s="519" t="s">
        <v>478</v>
      </c>
      <c r="F403" s="520">
        <v>349</v>
      </c>
    </row>
    <row r="404" ht="21" customHeight="1" spans="1:6">
      <c r="A404" s="121">
        <v>399</v>
      </c>
      <c r="B404" s="413"/>
      <c r="C404" s="413"/>
      <c r="D404" s="413" t="s">
        <v>108</v>
      </c>
      <c r="E404" s="519" t="s">
        <v>479</v>
      </c>
      <c r="F404" s="520">
        <v>608</v>
      </c>
    </row>
    <row r="405" ht="21" customHeight="1" spans="1:6">
      <c r="A405" s="121">
        <v>400</v>
      </c>
      <c r="B405" s="413"/>
      <c r="C405" s="413"/>
      <c r="D405" s="413" t="s">
        <v>194</v>
      </c>
      <c r="E405" s="519" t="s">
        <v>480</v>
      </c>
      <c r="F405" s="520">
        <v>2129</v>
      </c>
    </row>
    <row r="406" ht="21" customHeight="1" spans="1:6">
      <c r="A406" s="121">
        <v>401</v>
      </c>
      <c r="B406" s="413"/>
      <c r="C406" s="413"/>
      <c r="D406" s="413" t="s">
        <v>198</v>
      </c>
      <c r="E406" s="519" t="s">
        <v>481</v>
      </c>
      <c r="F406" s="520">
        <v>7</v>
      </c>
    </row>
    <row r="407" ht="21" customHeight="1" spans="1:6">
      <c r="A407" s="121">
        <v>402</v>
      </c>
      <c r="B407" s="413"/>
      <c r="C407" s="413"/>
      <c r="D407" s="413" t="s">
        <v>272</v>
      </c>
      <c r="E407" s="519" t="s">
        <v>482</v>
      </c>
      <c r="F407" s="520">
        <v>88</v>
      </c>
    </row>
    <row r="408" ht="21" customHeight="1" spans="1:6">
      <c r="A408" s="121">
        <v>403</v>
      </c>
      <c r="B408" s="413"/>
      <c r="C408" s="413"/>
      <c r="D408" s="413">
        <v>22</v>
      </c>
      <c r="E408" s="519" t="s">
        <v>483</v>
      </c>
      <c r="F408" s="520">
        <v>1882</v>
      </c>
    </row>
    <row r="409" ht="21" customHeight="1" spans="1:6">
      <c r="A409" s="121">
        <v>404</v>
      </c>
      <c r="B409" s="413"/>
      <c r="C409" s="413"/>
      <c r="D409" s="413">
        <v>35</v>
      </c>
      <c r="E409" s="519" t="s">
        <v>484</v>
      </c>
      <c r="F409" s="520">
        <v>4</v>
      </c>
    </row>
    <row r="410" ht="21" customHeight="1" spans="1:6">
      <c r="A410" s="121">
        <v>405</v>
      </c>
      <c r="B410" s="413"/>
      <c r="C410" s="413"/>
      <c r="D410" s="413">
        <v>53</v>
      </c>
      <c r="E410" s="519" t="s">
        <v>485</v>
      </c>
      <c r="F410" s="520">
        <v>2200</v>
      </c>
    </row>
    <row r="411" ht="21" customHeight="1" spans="1:6">
      <c r="A411" s="121">
        <v>406</v>
      </c>
      <c r="B411" s="413"/>
      <c r="C411" s="413"/>
      <c r="D411" s="413" t="s">
        <v>100</v>
      </c>
      <c r="E411" s="519" t="s">
        <v>486</v>
      </c>
      <c r="F411" s="520">
        <v>211511</v>
      </c>
    </row>
    <row r="412" ht="21" customHeight="1" spans="1:6">
      <c r="A412" s="121">
        <v>407</v>
      </c>
      <c r="B412" s="413"/>
      <c r="C412" s="413" t="s">
        <v>96</v>
      </c>
      <c r="D412" s="413"/>
      <c r="E412" s="519" t="s">
        <v>487</v>
      </c>
      <c r="F412" s="520">
        <v>17075</v>
      </c>
    </row>
    <row r="413" ht="21" customHeight="1" spans="1:6">
      <c r="A413" s="121">
        <v>408</v>
      </c>
      <c r="B413" s="413"/>
      <c r="C413" s="413"/>
      <c r="D413" s="413" t="s">
        <v>96</v>
      </c>
      <c r="E413" s="519" t="s">
        <v>167</v>
      </c>
      <c r="F413" s="520">
        <v>11311</v>
      </c>
    </row>
    <row r="414" ht="21" customHeight="1" spans="1:6">
      <c r="A414" s="121">
        <v>409</v>
      </c>
      <c r="B414" s="413"/>
      <c r="C414" s="413"/>
      <c r="D414" s="413" t="s">
        <v>116</v>
      </c>
      <c r="E414" s="519" t="s">
        <v>488</v>
      </c>
      <c r="F414" s="520">
        <v>5662</v>
      </c>
    </row>
    <row r="415" ht="21" customHeight="1" spans="1:6">
      <c r="A415" s="121">
        <v>410</v>
      </c>
      <c r="B415" s="413"/>
      <c r="C415" s="413"/>
      <c r="D415" s="413" t="s">
        <v>132</v>
      </c>
      <c r="E415" s="519" t="s">
        <v>489</v>
      </c>
      <c r="F415" s="520">
        <v>90</v>
      </c>
    </row>
    <row r="416" ht="21" customHeight="1" spans="1:6">
      <c r="A416" s="121">
        <v>411</v>
      </c>
      <c r="B416" s="413"/>
      <c r="C416" s="413"/>
      <c r="D416" s="413" t="s">
        <v>202</v>
      </c>
      <c r="E416" s="519" t="s">
        <v>490</v>
      </c>
      <c r="F416" s="520">
        <v>12</v>
      </c>
    </row>
    <row r="417" ht="21" customHeight="1" spans="1:6">
      <c r="A417" s="121">
        <v>412</v>
      </c>
      <c r="B417" s="413"/>
      <c r="C417" s="413" t="s">
        <v>98</v>
      </c>
      <c r="D417" s="413"/>
      <c r="E417" s="519" t="s">
        <v>491</v>
      </c>
      <c r="F417" s="520">
        <v>26886</v>
      </c>
    </row>
    <row r="418" ht="21" customHeight="1" spans="1:6">
      <c r="A418" s="121">
        <v>413</v>
      </c>
      <c r="B418" s="413"/>
      <c r="C418" s="413"/>
      <c r="D418" s="413" t="s">
        <v>94</v>
      </c>
      <c r="E418" s="519" t="s">
        <v>166</v>
      </c>
      <c r="F418" s="520">
        <v>1302</v>
      </c>
    </row>
    <row r="419" ht="21" customHeight="1" spans="1:6">
      <c r="A419" s="121">
        <v>414</v>
      </c>
      <c r="B419" s="413"/>
      <c r="C419" s="413"/>
      <c r="D419" s="413" t="s">
        <v>96</v>
      </c>
      <c r="E419" s="519" t="s">
        <v>167</v>
      </c>
      <c r="F419" s="520">
        <v>290</v>
      </c>
    </row>
    <row r="420" ht="21" customHeight="1" spans="1:6">
      <c r="A420" s="121">
        <v>415</v>
      </c>
      <c r="B420" s="413"/>
      <c r="C420" s="413"/>
      <c r="D420" s="413" t="s">
        <v>116</v>
      </c>
      <c r="E420" s="519" t="s">
        <v>492</v>
      </c>
      <c r="F420" s="520">
        <v>620</v>
      </c>
    </row>
    <row r="421" ht="21" customHeight="1" spans="1:6">
      <c r="A421" s="121">
        <v>416</v>
      </c>
      <c r="B421" s="413"/>
      <c r="C421" s="413"/>
      <c r="D421" s="413" t="s">
        <v>138</v>
      </c>
      <c r="E421" s="519" t="s">
        <v>493</v>
      </c>
      <c r="F421" s="520">
        <v>9302</v>
      </c>
    </row>
    <row r="422" ht="21" customHeight="1" spans="1:6">
      <c r="A422" s="121">
        <v>417</v>
      </c>
      <c r="B422" s="413"/>
      <c r="C422" s="413"/>
      <c r="D422" s="413" t="s">
        <v>108</v>
      </c>
      <c r="E422" s="519" t="s">
        <v>494</v>
      </c>
      <c r="F422" s="520">
        <v>1238</v>
      </c>
    </row>
    <row r="423" ht="21" customHeight="1" spans="1:6">
      <c r="A423" s="121">
        <v>418</v>
      </c>
      <c r="B423" s="413"/>
      <c r="C423" s="413"/>
      <c r="D423" s="413" t="s">
        <v>198</v>
      </c>
      <c r="E423" s="519" t="s">
        <v>495</v>
      </c>
      <c r="F423" s="520">
        <v>1980</v>
      </c>
    </row>
    <row r="424" ht="21" customHeight="1" spans="1:6">
      <c r="A424" s="121">
        <v>419</v>
      </c>
      <c r="B424" s="413"/>
      <c r="C424" s="413"/>
      <c r="D424" s="413" t="s">
        <v>496</v>
      </c>
      <c r="E424" s="519" t="s">
        <v>497</v>
      </c>
      <c r="F424" s="520">
        <v>541</v>
      </c>
    </row>
    <row r="425" ht="21" customHeight="1" spans="1:6">
      <c r="A425" s="121">
        <v>420</v>
      </c>
      <c r="B425" s="413"/>
      <c r="C425" s="413"/>
      <c r="D425" s="413" t="s">
        <v>392</v>
      </c>
      <c r="E425" s="519" t="s">
        <v>498</v>
      </c>
      <c r="F425" s="520">
        <v>35</v>
      </c>
    </row>
    <row r="426" ht="21" customHeight="1" spans="1:6">
      <c r="A426" s="121">
        <v>421</v>
      </c>
      <c r="B426" s="413"/>
      <c r="C426" s="413"/>
      <c r="D426" s="413" t="s">
        <v>100</v>
      </c>
      <c r="E426" s="519" t="s">
        <v>499</v>
      </c>
      <c r="F426" s="520">
        <v>11578</v>
      </c>
    </row>
    <row r="427" ht="21" customHeight="1" spans="1:6">
      <c r="A427" s="121">
        <v>422</v>
      </c>
      <c r="B427" s="413"/>
      <c r="C427" s="413" t="s">
        <v>106</v>
      </c>
      <c r="D427" s="413"/>
      <c r="E427" s="519" t="s">
        <v>500</v>
      </c>
      <c r="F427" s="520">
        <v>2</v>
      </c>
    </row>
    <row r="428" ht="21" customHeight="1" spans="1:6">
      <c r="A428" s="121">
        <v>423</v>
      </c>
      <c r="B428" s="413"/>
      <c r="C428" s="413"/>
      <c r="D428" s="413" t="s">
        <v>129</v>
      </c>
      <c r="E428" s="519" t="s">
        <v>501</v>
      </c>
      <c r="F428" s="520">
        <v>2</v>
      </c>
    </row>
    <row r="429" ht="21" customHeight="1" spans="1:6">
      <c r="A429" s="121">
        <v>424</v>
      </c>
      <c r="B429" s="413"/>
      <c r="C429" s="413" t="s">
        <v>100</v>
      </c>
      <c r="D429" s="413"/>
      <c r="E429" s="519" t="s">
        <v>502</v>
      </c>
      <c r="F429" s="520">
        <v>120310</v>
      </c>
    </row>
    <row r="430" ht="21" customHeight="1" spans="1:6">
      <c r="A430" s="121">
        <v>425</v>
      </c>
      <c r="B430" s="413"/>
      <c r="C430" s="413"/>
      <c r="D430" s="453" t="s">
        <v>94</v>
      </c>
      <c r="E430" s="519" t="s">
        <v>503</v>
      </c>
      <c r="F430" s="520">
        <v>241</v>
      </c>
    </row>
    <row r="431" ht="21" customHeight="1" spans="1:6">
      <c r="A431" s="121">
        <v>426</v>
      </c>
      <c r="B431" s="413"/>
      <c r="C431" s="413"/>
      <c r="D431" s="413" t="s">
        <v>100</v>
      </c>
      <c r="E431" s="519" t="s">
        <v>502</v>
      </c>
      <c r="F431" s="520">
        <v>120149</v>
      </c>
    </row>
    <row r="432" ht="21" customHeight="1" spans="1:6">
      <c r="A432" s="121">
        <v>427</v>
      </c>
      <c r="B432" s="413">
        <v>215</v>
      </c>
      <c r="C432" s="413"/>
      <c r="D432" s="413"/>
      <c r="E432" s="519" t="s">
        <v>504</v>
      </c>
      <c r="F432" s="520">
        <v>40468</v>
      </c>
    </row>
    <row r="433" ht="21" customHeight="1" spans="1:6">
      <c r="A433" s="121">
        <v>428</v>
      </c>
      <c r="B433" s="413"/>
      <c r="C433" s="413" t="s">
        <v>116</v>
      </c>
      <c r="D433" s="413"/>
      <c r="E433" s="519" t="s">
        <v>505</v>
      </c>
      <c r="F433" s="520">
        <v>5710</v>
      </c>
    </row>
    <row r="434" ht="21" customHeight="1" spans="1:6">
      <c r="A434" s="121">
        <v>429</v>
      </c>
      <c r="B434" s="413"/>
      <c r="C434" s="413"/>
      <c r="D434" s="413" t="s">
        <v>194</v>
      </c>
      <c r="E434" s="519" t="s">
        <v>506</v>
      </c>
      <c r="F434" s="520">
        <v>5710</v>
      </c>
    </row>
    <row r="435" ht="21" customHeight="1" spans="1:6">
      <c r="A435" s="121">
        <v>430</v>
      </c>
      <c r="B435" s="413"/>
      <c r="C435" s="413" t="s">
        <v>132</v>
      </c>
      <c r="D435" s="413"/>
      <c r="E435" s="519" t="s">
        <v>507</v>
      </c>
      <c r="F435" s="520">
        <v>1350</v>
      </c>
    </row>
    <row r="436" ht="21" customHeight="1" spans="1:6">
      <c r="A436" s="121">
        <v>431</v>
      </c>
      <c r="B436" s="413"/>
      <c r="C436" s="413"/>
      <c r="D436" s="413" t="s">
        <v>94</v>
      </c>
      <c r="E436" s="519" t="s">
        <v>166</v>
      </c>
      <c r="F436" s="520">
        <v>1157</v>
      </c>
    </row>
    <row r="437" ht="21" customHeight="1" spans="1:13">
      <c r="A437" s="121">
        <v>432</v>
      </c>
      <c r="B437" s="413"/>
      <c r="C437" s="413"/>
      <c r="D437" s="413" t="s">
        <v>96</v>
      </c>
      <c r="E437" s="519" t="s">
        <v>167</v>
      </c>
      <c r="F437" s="520">
        <v>193</v>
      </c>
      <c r="M437" s="499"/>
    </row>
    <row r="438" ht="21" customHeight="1" spans="1:6">
      <c r="A438" s="121">
        <v>433</v>
      </c>
      <c r="B438" s="413"/>
      <c r="C438" s="413" t="s">
        <v>106</v>
      </c>
      <c r="D438" s="413"/>
      <c r="E438" s="519" t="s">
        <v>508</v>
      </c>
      <c r="F438" s="520">
        <v>27134</v>
      </c>
    </row>
    <row r="439" ht="21" customHeight="1" spans="1:6">
      <c r="A439" s="121">
        <v>434</v>
      </c>
      <c r="B439" s="413"/>
      <c r="C439" s="413"/>
      <c r="D439" s="413" t="s">
        <v>116</v>
      </c>
      <c r="E439" s="519" t="s">
        <v>509</v>
      </c>
      <c r="F439" s="520">
        <v>27134</v>
      </c>
    </row>
    <row r="440" ht="21" customHeight="1" spans="1:8">
      <c r="A440" s="121">
        <v>435</v>
      </c>
      <c r="B440" s="413"/>
      <c r="C440" s="413">
        <v>99</v>
      </c>
      <c r="D440" s="413"/>
      <c r="E440" s="519" t="s">
        <v>510</v>
      </c>
      <c r="F440" s="520">
        <v>6274</v>
      </c>
      <c r="H440" s="499"/>
    </row>
    <row r="441" ht="21" customHeight="1" spans="1:6">
      <c r="A441" s="121">
        <v>436</v>
      </c>
      <c r="B441" s="413"/>
      <c r="C441" s="413"/>
      <c r="D441" s="413">
        <v>99</v>
      </c>
      <c r="E441" s="519" t="s">
        <v>510</v>
      </c>
      <c r="F441" s="520">
        <v>6274</v>
      </c>
    </row>
    <row r="442" ht="21" customHeight="1" spans="1:6">
      <c r="A442" s="121">
        <v>437</v>
      </c>
      <c r="B442" s="413">
        <v>216</v>
      </c>
      <c r="C442" s="413"/>
      <c r="D442" s="413"/>
      <c r="E442" s="519" t="s">
        <v>511</v>
      </c>
      <c r="F442" s="520">
        <v>28904</v>
      </c>
    </row>
    <row r="443" ht="21" customHeight="1" spans="1:6">
      <c r="A443" s="121">
        <v>438</v>
      </c>
      <c r="B443" s="413"/>
      <c r="C443" s="413" t="s">
        <v>96</v>
      </c>
      <c r="D443" s="413"/>
      <c r="E443" s="519" t="s">
        <v>512</v>
      </c>
      <c r="F443" s="520">
        <v>516</v>
      </c>
    </row>
    <row r="444" ht="21" customHeight="1" spans="1:6">
      <c r="A444" s="121">
        <v>439</v>
      </c>
      <c r="B444" s="413"/>
      <c r="C444" s="413"/>
      <c r="D444" s="413" t="s">
        <v>100</v>
      </c>
      <c r="E444" s="519" t="s">
        <v>513</v>
      </c>
      <c r="F444" s="520">
        <v>516</v>
      </c>
    </row>
    <row r="445" ht="21" customHeight="1" spans="1:8">
      <c r="A445" s="121">
        <v>440</v>
      </c>
      <c r="B445" s="413"/>
      <c r="C445" s="413" t="s">
        <v>100</v>
      </c>
      <c r="D445" s="413"/>
      <c r="E445" s="519" t="s">
        <v>514</v>
      </c>
      <c r="F445" s="520">
        <v>28388</v>
      </c>
      <c r="H445" s="499"/>
    </row>
    <row r="446" ht="21" customHeight="1" spans="1:6">
      <c r="A446" s="121">
        <v>441</v>
      </c>
      <c r="B446" s="413"/>
      <c r="C446" s="413"/>
      <c r="D446" s="413" t="s">
        <v>100</v>
      </c>
      <c r="E446" s="519" t="s">
        <v>514</v>
      </c>
      <c r="F446" s="520">
        <v>28388</v>
      </c>
    </row>
    <row r="447" ht="21" customHeight="1" spans="1:6">
      <c r="A447" s="121">
        <v>442</v>
      </c>
      <c r="B447" s="413">
        <v>217</v>
      </c>
      <c r="C447" s="413"/>
      <c r="D447" s="413"/>
      <c r="E447" s="519" t="s">
        <v>515</v>
      </c>
      <c r="F447" s="520">
        <v>37248</v>
      </c>
    </row>
    <row r="448" ht="21" customHeight="1" spans="1:6">
      <c r="A448" s="121">
        <v>443</v>
      </c>
      <c r="B448" s="413"/>
      <c r="C448" s="453" t="s">
        <v>94</v>
      </c>
      <c r="D448" s="413"/>
      <c r="E448" s="519" t="s">
        <v>516</v>
      </c>
      <c r="F448" s="520">
        <v>1904</v>
      </c>
    </row>
    <row r="449" ht="21" customHeight="1" spans="1:6">
      <c r="A449" s="121">
        <v>444</v>
      </c>
      <c r="B449" s="413"/>
      <c r="C449" s="413"/>
      <c r="D449" s="453" t="s">
        <v>96</v>
      </c>
      <c r="E449" s="519" t="s">
        <v>167</v>
      </c>
      <c r="F449" s="520">
        <v>1711</v>
      </c>
    </row>
    <row r="450" ht="21" customHeight="1" spans="1:6">
      <c r="A450" s="121">
        <v>445</v>
      </c>
      <c r="B450" s="413"/>
      <c r="C450" s="413"/>
      <c r="D450" s="453" t="s">
        <v>179</v>
      </c>
      <c r="E450" s="519" t="s">
        <v>180</v>
      </c>
      <c r="F450" s="520">
        <v>193</v>
      </c>
    </row>
    <row r="451" ht="21" customHeight="1" spans="1:6">
      <c r="A451" s="121">
        <v>446</v>
      </c>
      <c r="B451" s="413"/>
      <c r="C451" s="413" t="s">
        <v>98</v>
      </c>
      <c r="D451" s="413"/>
      <c r="E451" s="519" t="s">
        <v>517</v>
      </c>
      <c r="F451" s="520">
        <v>27064</v>
      </c>
    </row>
    <row r="452" ht="21" customHeight="1" spans="1:6">
      <c r="A452" s="121">
        <v>447</v>
      </c>
      <c r="B452" s="413"/>
      <c r="C452" s="413"/>
      <c r="D452" s="413" t="s">
        <v>100</v>
      </c>
      <c r="E452" s="519" t="s">
        <v>518</v>
      </c>
      <c r="F452" s="520">
        <v>27064</v>
      </c>
    </row>
    <row r="453" ht="21" customHeight="1" spans="1:6">
      <c r="A453" s="121">
        <v>448</v>
      </c>
      <c r="B453" s="413"/>
      <c r="C453" s="413" t="s">
        <v>100</v>
      </c>
      <c r="D453" s="413"/>
      <c r="E453" s="519" t="s">
        <v>519</v>
      </c>
      <c r="F453" s="520">
        <v>8279.910393</v>
      </c>
    </row>
    <row r="454" ht="21" customHeight="1" spans="1:8">
      <c r="A454" s="121">
        <v>449</v>
      </c>
      <c r="B454" s="413"/>
      <c r="C454" s="413"/>
      <c r="D454" s="413" t="s">
        <v>94</v>
      </c>
      <c r="E454" s="519" t="s">
        <v>519</v>
      </c>
      <c r="F454" s="520">
        <v>5656</v>
      </c>
      <c r="H454" s="499"/>
    </row>
    <row r="455" ht="21" customHeight="1" spans="1:6">
      <c r="A455" s="121">
        <v>450</v>
      </c>
      <c r="B455" s="413"/>
      <c r="C455" s="413"/>
      <c r="D455" s="453" t="s">
        <v>96</v>
      </c>
      <c r="E455" s="519" t="s">
        <v>520</v>
      </c>
      <c r="F455" s="520">
        <f>F453-F454</f>
        <v>2623.910393</v>
      </c>
    </row>
    <row r="456" ht="21" customHeight="1" spans="1:6">
      <c r="A456" s="121">
        <v>451</v>
      </c>
      <c r="B456" s="413">
        <v>220</v>
      </c>
      <c r="C456" s="413"/>
      <c r="D456" s="413"/>
      <c r="E456" s="519" t="s">
        <v>521</v>
      </c>
      <c r="F456" s="520">
        <v>325</v>
      </c>
    </row>
    <row r="457" ht="21" customHeight="1" spans="1:8">
      <c r="A457" s="121">
        <v>452</v>
      </c>
      <c r="B457" s="413"/>
      <c r="C457" s="413" t="s">
        <v>116</v>
      </c>
      <c r="D457" s="413"/>
      <c r="E457" s="519" t="s">
        <v>522</v>
      </c>
      <c r="F457" s="520">
        <v>325</v>
      </c>
      <c r="H457" s="499"/>
    </row>
    <row r="458" ht="21" customHeight="1" spans="1:6">
      <c r="A458" s="121">
        <v>453</v>
      </c>
      <c r="B458" s="413"/>
      <c r="C458" s="413"/>
      <c r="D458" s="413" t="s">
        <v>100</v>
      </c>
      <c r="E458" s="519" t="s">
        <v>523</v>
      </c>
      <c r="F458" s="520">
        <v>325</v>
      </c>
    </row>
    <row r="459" ht="21" customHeight="1" spans="1:6">
      <c r="A459" s="121">
        <v>454</v>
      </c>
      <c r="B459" s="413">
        <v>222</v>
      </c>
      <c r="C459" s="413"/>
      <c r="D459" s="413"/>
      <c r="E459" s="519" t="s">
        <v>524</v>
      </c>
      <c r="F459" s="520">
        <v>7781</v>
      </c>
    </row>
    <row r="460" ht="21" customHeight="1" spans="1:6">
      <c r="A460" s="121">
        <v>455</v>
      </c>
      <c r="B460" s="413"/>
      <c r="C460" s="413" t="s">
        <v>94</v>
      </c>
      <c r="D460" s="413"/>
      <c r="E460" s="519" t="s">
        <v>525</v>
      </c>
      <c r="F460" s="520">
        <v>7781</v>
      </c>
    </row>
    <row r="461" ht="21" customHeight="1" spans="1:6">
      <c r="A461" s="121">
        <v>456</v>
      </c>
      <c r="B461" s="413"/>
      <c r="C461" s="413"/>
      <c r="D461" s="413" t="s">
        <v>244</v>
      </c>
      <c r="E461" s="519" t="s">
        <v>526</v>
      </c>
      <c r="F461" s="520">
        <v>7781</v>
      </c>
    </row>
    <row r="462" ht="21" customHeight="1" spans="1:6">
      <c r="A462" s="121">
        <v>457</v>
      </c>
      <c r="B462" s="413">
        <v>224</v>
      </c>
      <c r="C462" s="413"/>
      <c r="D462" s="413"/>
      <c r="E462" s="519" t="s">
        <v>527</v>
      </c>
      <c r="F462" s="520">
        <v>19938</v>
      </c>
    </row>
    <row r="463" ht="21" customHeight="1" spans="1:6">
      <c r="A463" s="121">
        <v>458</v>
      </c>
      <c r="B463" s="413"/>
      <c r="C463" s="413" t="s">
        <v>94</v>
      </c>
      <c r="D463" s="413"/>
      <c r="E463" s="519" t="s">
        <v>528</v>
      </c>
      <c r="F463" s="520">
        <v>5550</v>
      </c>
    </row>
    <row r="464" ht="21" customHeight="1" spans="1:6">
      <c r="A464" s="121">
        <v>459</v>
      </c>
      <c r="B464" s="413"/>
      <c r="C464" s="413"/>
      <c r="D464" s="413" t="s">
        <v>94</v>
      </c>
      <c r="E464" s="519" t="s">
        <v>166</v>
      </c>
      <c r="F464" s="520">
        <v>2307</v>
      </c>
    </row>
    <row r="465" ht="21" customHeight="1" spans="1:6">
      <c r="A465" s="121">
        <v>460</v>
      </c>
      <c r="B465" s="413"/>
      <c r="C465" s="413"/>
      <c r="D465" s="413" t="s">
        <v>96</v>
      </c>
      <c r="E465" s="519" t="s">
        <v>167</v>
      </c>
      <c r="F465" s="520">
        <v>111</v>
      </c>
    </row>
    <row r="466" ht="21" customHeight="1" spans="1:6">
      <c r="A466" s="121">
        <v>461</v>
      </c>
      <c r="B466" s="413"/>
      <c r="C466" s="413"/>
      <c r="D466" s="413" t="s">
        <v>98</v>
      </c>
      <c r="E466" s="519" t="s">
        <v>177</v>
      </c>
      <c r="F466" s="520">
        <v>60</v>
      </c>
    </row>
    <row r="467" ht="21" customHeight="1" spans="1:6">
      <c r="A467" s="121">
        <v>462</v>
      </c>
      <c r="B467" s="413"/>
      <c r="C467" s="413"/>
      <c r="D467" s="413" t="s">
        <v>138</v>
      </c>
      <c r="E467" s="519" t="s">
        <v>529</v>
      </c>
      <c r="F467" s="520">
        <v>2342</v>
      </c>
    </row>
    <row r="468" ht="21" customHeight="1" spans="1:6">
      <c r="A468" s="121">
        <v>463</v>
      </c>
      <c r="B468" s="413"/>
      <c r="C468" s="413"/>
      <c r="D468" s="413" t="s">
        <v>106</v>
      </c>
      <c r="E468" s="519" t="s">
        <v>530</v>
      </c>
      <c r="F468" s="520">
        <v>60</v>
      </c>
    </row>
    <row r="469" ht="21" customHeight="1" spans="1:6">
      <c r="A469" s="121">
        <v>464</v>
      </c>
      <c r="B469" s="413"/>
      <c r="C469" s="413"/>
      <c r="D469" s="413" t="s">
        <v>108</v>
      </c>
      <c r="E469" s="519" t="s">
        <v>531</v>
      </c>
      <c r="F469" s="520">
        <v>403</v>
      </c>
    </row>
    <row r="470" ht="21" customHeight="1" spans="1:6">
      <c r="A470" s="121">
        <v>465</v>
      </c>
      <c r="B470" s="413"/>
      <c r="C470" s="413"/>
      <c r="D470" s="413" t="s">
        <v>179</v>
      </c>
      <c r="E470" s="519" t="s">
        <v>180</v>
      </c>
      <c r="F470" s="520">
        <v>97</v>
      </c>
    </row>
    <row r="471" ht="21" customHeight="1" spans="1:6">
      <c r="A471" s="121">
        <v>466</v>
      </c>
      <c r="B471" s="413"/>
      <c r="C471" s="413"/>
      <c r="D471" s="413" t="s">
        <v>100</v>
      </c>
      <c r="E471" s="519" t="s">
        <v>532</v>
      </c>
      <c r="F471" s="520">
        <v>170</v>
      </c>
    </row>
    <row r="472" ht="21" customHeight="1" spans="1:8">
      <c r="A472" s="121">
        <v>467</v>
      </c>
      <c r="B472" s="413"/>
      <c r="C472" s="413" t="s">
        <v>96</v>
      </c>
      <c r="D472" s="413"/>
      <c r="E472" s="519" t="s">
        <v>533</v>
      </c>
      <c r="F472" s="520">
        <v>13819</v>
      </c>
      <c r="H472" s="499"/>
    </row>
    <row r="473" ht="21" customHeight="1" spans="1:6">
      <c r="A473" s="121">
        <v>468</v>
      </c>
      <c r="B473" s="413"/>
      <c r="C473" s="413"/>
      <c r="D473" s="413" t="s">
        <v>129</v>
      </c>
      <c r="E473" s="519" t="s">
        <v>534</v>
      </c>
      <c r="F473" s="520">
        <v>13819</v>
      </c>
    </row>
    <row r="474" ht="21" customHeight="1" spans="1:6">
      <c r="A474" s="121">
        <v>469</v>
      </c>
      <c r="B474" s="413"/>
      <c r="C474" s="413" t="s">
        <v>116</v>
      </c>
      <c r="D474" s="413"/>
      <c r="E474" s="519" t="s">
        <v>535</v>
      </c>
      <c r="F474" s="520">
        <v>571</v>
      </c>
    </row>
    <row r="475" ht="21" customHeight="1" spans="1:6">
      <c r="A475" s="121">
        <v>470</v>
      </c>
      <c r="B475" s="413"/>
      <c r="C475" s="413"/>
      <c r="D475" s="413" t="s">
        <v>94</v>
      </c>
      <c r="E475" s="519" t="s">
        <v>166</v>
      </c>
      <c r="F475" s="520">
        <v>298</v>
      </c>
    </row>
    <row r="476" ht="21" customHeight="1" spans="1:6">
      <c r="A476" s="121">
        <v>471</v>
      </c>
      <c r="B476" s="413"/>
      <c r="C476" s="413"/>
      <c r="D476" s="413" t="s">
        <v>96</v>
      </c>
      <c r="E476" s="519" t="s">
        <v>167</v>
      </c>
      <c r="F476" s="520">
        <v>151</v>
      </c>
    </row>
    <row r="477" ht="21" customHeight="1" spans="1:6">
      <c r="A477" s="121">
        <v>472</v>
      </c>
      <c r="B477" s="413"/>
      <c r="C477" s="413"/>
      <c r="D477" s="413" t="s">
        <v>100</v>
      </c>
      <c r="E477" s="519" t="s">
        <v>536</v>
      </c>
      <c r="F477" s="520">
        <v>122</v>
      </c>
    </row>
    <row r="478" ht="21" customHeight="1" spans="1:6">
      <c r="A478" s="121">
        <v>473</v>
      </c>
      <c r="B478" s="413">
        <v>229</v>
      </c>
      <c r="C478" s="413"/>
      <c r="D478" s="413"/>
      <c r="E478" s="519" t="s">
        <v>156</v>
      </c>
      <c r="F478" s="520">
        <v>1390</v>
      </c>
    </row>
    <row r="479" ht="21" customHeight="1" spans="1:6">
      <c r="A479" s="121">
        <v>474</v>
      </c>
      <c r="B479" s="413"/>
      <c r="C479" s="413" t="s">
        <v>100</v>
      </c>
      <c r="D479" s="413"/>
      <c r="E479" s="519" t="s">
        <v>156</v>
      </c>
      <c r="F479" s="520">
        <v>1390</v>
      </c>
    </row>
    <row r="480" ht="21" customHeight="1" spans="1:6">
      <c r="A480" s="121">
        <v>475</v>
      </c>
      <c r="B480" s="413"/>
      <c r="C480" s="413"/>
      <c r="D480" s="413" t="s">
        <v>94</v>
      </c>
      <c r="E480" s="519" t="s">
        <v>156</v>
      </c>
      <c r="F480" s="520">
        <v>1390</v>
      </c>
    </row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</sheetData>
  <autoFilter ref="A6:F480"/>
  <mergeCells count="6">
    <mergeCell ref="A1:F1"/>
    <mergeCell ref="B3:D3"/>
    <mergeCell ref="A5:E5"/>
    <mergeCell ref="A3:A4"/>
    <mergeCell ref="E3:E4"/>
    <mergeCell ref="F3:F4"/>
  </mergeCells>
  <pageMargins left="0.699305555555556" right="0.699305555555556" top="0.75" bottom="0.75" header="0.3" footer="0.3"/>
  <pageSetup paperSize="9" scale="93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20"/>
  <sheetViews>
    <sheetView showZeros="0" workbookViewId="0">
      <selection activeCell="C22" sqref="C22"/>
    </sheetView>
  </sheetViews>
  <sheetFormatPr defaultColWidth="9" defaultRowHeight="15.75"/>
  <cols>
    <col min="1" max="1" width="35" style="336" customWidth="1"/>
    <col min="2" max="4" width="10.125" style="336" customWidth="1"/>
    <col min="5" max="5" width="10" style="336" customWidth="1"/>
    <col min="6" max="6" width="10.625" style="336" customWidth="1"/>
    <col min="7" max="7" width="0.75" style="336" customWidth="1"/>
    <col min="8" max="8" width="32.375" style="336" customWidth="1"/>
    <col min="9" max="10" width="11.75" style="336" customWidth="1"/>
    <col min="11" max="13" width="10.625" style="336" customWidth="1"/>
    <col min="14" max="14" width="9.5" style="336"/>
    <col min="15" max="15" width="9" style="336"/>
    <col min="16" max="16" width="9.5" style="336"/>
    <col min="17" max="256" width="9" style="336"/>
    <col min="257" max="16384" width="9" style="426"/>
  </cols>
  <sheetData>
    <row r="1" s="510" customFormat="1" ht="35.25" customHeight="1" spans="1:13">
      <c r="A1" s="511" t="s">
        <v>537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ht="18" customHeight="1" spans="12:13">
      <c r="L2" s="516" t="s">
        <v>538</v>
      </c>
      <c r="M2" s="502"/>
    </row>
    <row r="3" s="336" customFormat="1" ht="22.5" customHeight="1" spans="1:13">
      <c r="A3" s="459" t="s">
        <v>2</v>
      </c>
      <c r="B3" s="459"/>
      <c r="C3" s="459"/>
      <c r="D3" s="459"/>
      <c r="E3" s="459"/>
      <c r="F3" s="459"/>
      <c r="G3" s="376"/>
      <c r="H3" s="512" t="s">
        <v>3</v>
      </c>
      <c r="I3" s="512"/>
      <c r="J3" s="512"/>
      <c r="K3" s="512"/>
      <c r="L3" s="512"/>
      <c r="M3" s="512"/>
    </row>
    <row r="4" ht="16.5" customHeight="1" spans="1:13">
      <c r="A4" s="507" t="s">
        <v>4</v>
      </c>
      <c r="B4" s="343" t="s">
        <v>5</v>
      </c>
      <c r="C4" s="343" t="s">
        <v>539</v>
      </c>
      <c r="D4" s="343" t="s">
        <v>7</v>
      </c>
      <c r="E4" s="344" t="s">
        <v>8</v>
      </c>
      <c r="F4" s="343" t="s">
        <v>9</v>
      </c>
      <c r="G4" s="377"/>
      <c r="H4" s="507" t="s">
        <v>4</v>
      </c>
      <c r="I4" s="343" t="s">
        <v>5</v>
      </c>
      <c r="J4" s="343" t="s">
        <v>539</v>
      </c>
      <c r="K4" s="343" t="s">
        <v>7</v>
      </c>
      <c r="L4" s="344" t="s">
        <v>8</v>
      </c>
      <c r="M4" s="343" t="s">
        <v>9</v>
      </c>
    </row>
    <row r="5" ht="16.5" customHeight="1" spans="1:13">
      <c r="A5" s="507"/>
      <c r="B5" s="343"/>
      <c r="C5" s="343"/>
      <c r="D5" s="343" t="s">
        <v>12</v>
      </c>
      <c r="E5" s="459"/>
      <c r="F5" s="459"/>
      <c r="G5" s="378"/>
      <c r="H5" s="507"/>
      <c r="I5" s="343"/>
      <c r="J5" s="343"/>
      <c r="K5" s="343" t="s">
        <v>12</v>
      </c>
      <c r="L5" s="459"/>
      <c r="M5" s="459"/>
    </row>
    <row r="6" s="334" customFormat="1" ht="30.75" customHeight="1" spans="1:13">
      <c r="A6" s="346">
        <v>1</v>
      </c>
      <c r="B6" s="346">
        <v>2</v>
      </c>
      <c r="C6" s="346">
        <v>3</v>
      </c>
      <c r="D6" s="346">
        <v>4</v>
      </c>
      <c r="E6" s="346" t="s">
        <v>14</v>
      </c>
      <c r="F6" s="346">
        <v>6</v>
      </c>
      <c r="G6" s="473"/>
      <c r="H6" s="346">
        <v>7</v>
      </c>
      <c r="I6" s="346">
        <v>8</v>
      </c>
      <c r="J6" s="346">
        <v>9</v>
      </c>
      <c r="K6" s="346">
        <v>10</v>
      </c>
      <c r="L6" s="346" t="s">
        <v>15</v>
      </c>
      <c r="M6" s="346">
        <v>12</v>
      </c>
    </row>
    <row r="7" ht="30.75" customHeight="1" spans="1:17">
      <c r="A7" s="148" t="s">
        <v>540</v>
      </c>
      <c r="B7" s="508">
        <v>1736800</v>
      </c>
      <c r="C7" s="508">
        <v>1736800</v>
      </c>
      <c r="D7" s="124">
        <v>1131292</v>
      </c>
      <c r="E7" s="463">
        <f t="shared" ref="E7:E17" si="0">D7/C7*100</f>
        <v>65.1365730078305</v>
      </c>
      <c r="F7" s="124">
        <v>1085365</v>
      </c>
      <c r="G7" s="513"/>
      <c r="H7" s="148" t="s">
        <v>541</v>
      </c>
      <c r="I7" s="124">
        <v>1446834</v>
      </c>
      <c r="J7" s="124">
        <f>1446834+250000</f>
        <v>1696834</v>
      </c>
      <c r="K7" s="124">
        <f>920903+250000</f>
        <v>1170903</v>
      </c>
      <c r="L7" s="463">
        <f t="shared" ref="L7:L12" si="1">K7/J7*100</f>
        <v>69.0051590196802</v>
      </c>
      <c r="M7" s="124">
        <v>1518754</v>
      </c>
      <c r="N7" s="504"/>
      <c r="P7" s="360"/>
      <c r="Q7" s="360"/>
    </row>
    <row r="8" ht="30.75" customHeight="1" spans="1:13">
      <c r="A8" s="148" t="s">
        <v>542</v>
      </c>
      <c r="B8" s="124">
        <v>935</v>
      </c>
      <c r="C8" s="124">
        <v>935</v>
      </c>
      <c r="D8" s="508">
        <v>1167</v>
      </c>
      <c r="E8" s="463">
        <f t="shared" si="0"/>
        <v>124.812834224599</v>
      </c>
      <c r="F8" s="124">
        <v>1929</v>
      </c>
      <c r="G8" s="514"/>
      <c r="H8" s="148" t="s">
        <v>543</v>
      </c>
      <c r="I8" s="124">
        <v>14</v>
      </c>
      <c r="J8" s="124">
        <v>14</v>
      </c>
      <c r="K8" s="124">
        <v>14</v>
      </c>
      <c r="L8" s="463">
        <f t="shared" si="1"/>
        <v>100</v>
      </c>
      <c r="M8" s="124">
        <v>14</v>
      </c>
    </row>
    <row r="9" ht="30.75" customHeight="1" spans="1:18">
      <c r="A9" s="148" t="s">
        <v>544</v>
      </c>
      <c r="B9" s="354"/>
      <c r="C9" s="354"/>
      <c r="D9" s="124"/>
      <c r="E9" s="463"/>
      <c r="F9" s="124">
        <v>132</v>
      </c>
      <c r="G9" s="514"/>
      <c r="H9" s="148" t="s">
        <v>545</v>
      </c>
      <c r="I9" s="124">
        <v>21132</v>
      </c>
      <c r="J9" s="124">
        <v>21132</v>
      </c>
      <c r="K9" s="124">
        <v>7736</v>
      </c>
      <c r="L9" s="463">
        <f t="shared" si="1"/>
        <v>36.607987885671</v>
      </c>
      <c r="M9" s="124">
        <v>14759</v>
      </c>
      <c r="N9" s="360"/>
      <c r="P9" s="360"/>
      <c r="R9" s="517"/>
    </row>
    <row r="10" ht="30.75" customHeight="1" spans="1:18">
      <c r="A10" s="148"/>
      <c r="B10" s="124"/>
      <c r="C10" s="124"/>
      <c r="D10" s="124"/>
      <c r="E10" s="463"/>
      <c r="F10" s="124"/>
      <c r="G10" s="514"/>
      <c r="H10" s="204" t="s">
        <v>546</v>
      </c>
      <c r="I10" s="124"/>
      <c r="J10" s="124">
        <v>274400</v>
      </c>
      <c r="K10" s="124">
        <v>274400</v>
      </c>
      <c r="L10" s="463">
        <f t="shared" si="1"/>
        <v>100</v>
      </c>
      <c r="M10" s="124"/>
      <c r="R10" s="517"/>
    </row>
    <row r="11" ht="30.75" customHeight="1" spans="1:17">
      <c r="A11" s="465" t="s">
        <v>547</v>
      </c>
      <c r="B11" s="356">
        <f t="shared" ref="B11:F11" si="2">SUM(B7:B10)</f>
        <v>1737735</v>
      </c>
      <c r="C11" s="356">
        <f t="shared" si="2"/>
        <v>1737735</v>
      </c>
      <c r="D11" s="356">
        <f t="shared" si="2"/>
        <v>1132459</v>
      </c>
      <c r="E11" s="471">
        <f t="shared" si="0"/>
        <v>65.1686822213974</v>
      </c>
      <c r="F11" s="356">
        <f t="shared" si="2"/>
        <v>1087426</v>
      </c>
      <c r="G11" s="515"/>
      <c r="H11" s="465" t="s">
        <v>548</v>
      </c>
      <c r="I11" s="356">
        <f>SUM(I7:I9)</f>
        <v>1467980</v>
      </c>
      <c r="J11" s="356">
        <f>SUM(J7:J10)</f>
        <v>1992380</v>
      </c>
      <c r="K11" s="356">
        <f>SUM(K7:K10)</f>
        <v>1453053</v>
      </c>
      <c r="L11" s="471">
        <f t="shared" si="1"/>
        <v>72.9305152631526</v>
      </c>
      <c r="M11" s="356">
        <f>SUM(M7:M9)</f>
        <v>1533527</v>
      </c>
      <c r="N11" s="360"/>
      <c r="O11" s="360"/>
      <c r="P11" s="365"/>
      <c r="Q11" s="365"/>
    </row>
    <row r="12" ht="30.75" customHeight="1" spans="1:17">
      <c r="A12" s="148" t="s">
        <v>61</v>
      </c>
      <c r="B12" s="124">
        <v>21146</v>
      </c>
      <c r="C12" s="124">
        <v>21146</v>
      </c>
      <c r="D12" s="124">
        <v>41682</v>
      </c>
      <c r="E12" s="463">
        <f t="shared" si="0"/>
        <v>197.115293672562</v>
      </c>
      <c r="F12" s="124">
        <v>111983</v>
      </c>
      <c r="G12" s="383"/>
      <c r="H12" s="148" t="s">
        <v>549</v>
      </c>
      <c r="I12" s="146">
        <v>885250</v>
      </c>
      <c r="J12" s="146">
        <v>885250</v>
      </c>
      <c r="K12" s="505">
        <v>807637</v>
      </c>
      <c r="L12" s="463">
        <f t="shared" si="1"/>
        <v>91.2326461451567</v>
      </c>
      <c r="M12" s="124">
        <v>255594</v>
      </c>
      <c r="N12" s="360"/>
      <c r="O12" s="360"/>
      <c r="P12" s="365"/>
      <c r="Q12" s="360"/>
    </row>
    <row r="13" ht="30.75" customHeight="1" spans="1:17">
      <c r="A13" s="148" t="s">
        <v>66</v>
      </c>
      <c r="B13" s="124">
        <v>200706</v>
      </c>
      <c r="C13" s="124">
        <v>200706</v>
      </c>
      <c r="D13" s="124">
        <f>200706-679</f>
        <v>200027</v>
      </c>
      <c r="E13" s="463">
        <f t="shared" si="0"/>
        <v>99.6616942194055</v>
      </c>
      <c r="F13" s="124">
        <v>200184</v>
      </c>
      <c r="G13" s="383"/>
      <c r="H13" s="148" t="s">
        <v>71</v>
      </c>
      <c r="I13" s="505"/>
      <c r="J13" s="505"/>
      <c r="K13" s="505">
        <f>K19-K14-K12-K11</f>
        <v>26779</v>
      </c>
      <c r="L13" s="463"/>
      <c r="M13" s="124">
        <v>225691</v>
      </c>
      <c r="N13" s="360"/>
      <c r="O13" s="360"/>
      <c r="Q13" s="360"/>
    </row>
    <row r="14" ht="30.75" customHeight="1" spans="1:17">
      <c r="A14" s="148" t="s">
        <v>65</v>
      </c>
      <c r="B14" s="124">
        <v>211449</v>
      </c>
      <c r="C14" s="124">
        <v>211449</v>
      </c>
      <c r="D14" s="124">
        <v>211449</v>
      </c>
      <c r="E14" s="463">
        <f t="shared" si="0"/>
        <v>100</v>
      </c>
      <c r="F14" s="124"/>
      <c r="G14" s="383"/>
      <c r="H14" s="148" t="s">
        <v>70</v>
      </c>
      <c r="I14" s="146"/>
      <c r="J14" s="146"/>
      <c r="K14" s="505">
        <v>390</v>
      </c>
      <c r="L14" s="463"/>
      <c r="M14" s="124">
        <v>1781</v>
      </c>
      <c r="N14" s="360"/>
      <c r="O14" s="360"/>
      <c r="Q14" s="360"/>
    </row>
    <row r="15" ht="30.75" customHeight="1" spans="1:17">
      <c r="A15" s="148" t="s">
        <v>550</v>
      </c>
      <c r="B15" s="124">
        <v>182194</v>
      </c>
      <c r="C15" s="124">
        <v>182194</v>
      </c>
      <c r="D15" s="124">
        <v>182194</v>
      </c>
      <c r="E15" s="463">
        <f t="shared" si="0"/>
        <v>100</v>
      </c>
      <c r="F15" s="124"/>
      <c r="G15" s="383"/>
      <c r="H15" s="148"/>
      <c r="I15" s="146"/>
      <c r="J15" s="146"/>
      <c r="K15" s="505"/>
      <c r="L15" s="463"/>
      <c r="M15" s="124"/>
      <c r="N15" s="360"/>
      <c r="O15" s="360"/>
      <c r="Q15" s="360"/>
    </row>
    <row r="16" ht="30.75" customHeight="1" spans="1:17">
      <c r="A16" s="148" t="s">
        <v>551</v>
      </c>
      <c r="B16" s="124"/>
      <c r="C16" s="124">
        <v>274400</v>
      </c>
      <c r="D16" s="124">
        <v>274400</v>
      </c>
      <c r="E16" s="463">
        <f t="shared" si="0"/>
        <v>100</v>
      </c>
      <c r="F16" s="124"/>
      <c r="G16" s="383"/>
      <c r="H16" s="148"/>
      <c r="I16" s="146"/>
      <c r="J16" s="146"/>
      <c r="K16" s="505"/>
      <c r="L16" s="463"/>
      <c r="M16" s="124"/>
      <c r="N16" s="360"/>
      <c r="O16" s="360"/>
      <c r="Q16" s="360"/>
    </row>
    <row r="17" ht="30.75" customHeight="1" spans="1:17">
      <c r="A17" s="223" t="s">
        <v>552</v>
      </c>
      <c r="B17" s="124"/>
      <c r="C17" s="124">
        <v>250000</v>
      </c>
      <c r="D17" s="124">
        <v>250000</v>
      </c>
      <c r="E17" s="463">
        <f t="shared" si="0"/>
        <v>100</v>
      </c>
      <c r="F17" s="124">
        <v>617000</v>
      </c>
      <c r="G17" s="383"/>
      <c r="H17" s="148"/>
      <c r="I17" s="146"/>
      <c r="J17" s="146"/>
      <c r="K17" s="505"/>
      <c r="L17" s="463"/>
      <c r="M17" s="124"/>
      <c r="N17" s="360"/>
      <c r="O17" s="360"/>
      <c r="Q17" s="360"/>
    </row>
    <row r="18" ht="30.75" customHeight="1" spans="1:17">
      <c r="A18" s="223" t="s">
        <v>553</v>
      </c>
      <c r="B18" s="124"/>
      <c r="C18" s="124"/>
      <c r="D18" s="124">
        <v>-4352</v>
      </c>
      <c r="E18" s="463"/>
      <c r="F18" s="124"/>
      <c r="G18" s="383"/>
      <c r="H18" s="148"/>
      <c r="I18" s="146"/>
      <c r="J18" s="146"/>
      <c r="K18" s="505"/>
      <c r="L18" s="463"/>
      <c r="M18" s="124"/>
      <c r="N18" s="360"/>
      <c r="O18" s="360"/>
      <c r="Q18" s="360"/>
    </row>
    <row r="19" ht="30.75" customHeight="1" spans="1:17">
      <c r="A19" s="465" t="s">
        <v>72</v>
      </c>
      <c r="B19" s="356">
        <f t="shared" ref="B19:F19" si="3">SUM(B11:B17)</f>
        <v>2353230</v>
      </c>
      <c r="C19" s="356">
        <f t="shared" si="3"/>
        <v>2877630</v>
      </c>
      <c r="D19" s="356">
        <f>SUM(D11:D18)</f>
        <v>2287859</v>
      </c>
      <c r="E19" s="471">
        <f>D19/C19*100</f>
        <v>79.5049745797757</v>
      </c>
      <c r="F19" s="356">
        <f t="shared" si="3"/>
        <v>2016593</v>
      </c>
      <c r="G19" s="383"/>
      <c r="H19" s="465" t="s">
        <v>72</v>
      </c>
      <c r="I19" s="364">
        <f t="shared" ref="I19:M19" si="4">I11+I12+I13+I14</f>
        <v>2353230</v>
      </c>
      <c r="J19" s="364">
        <f t="shared" si="4"/>
        <v>2877630</v>
      </c>
      <c r="K19" s="364">
        <f>D19</f>
        <v>2287859</v>
      </c>
      <c r="L19" s="471">
        <f>K19/J19*100</f>
        <v>79.5049745797757</v>
      </c>
      <c r="M19" s="364">
        <f t="shared" si="4"/>
        <v>2016593</v>
      </c>
      <c r="N19" s="360"/>
      <c r="O19" s="360"/>
      <c r="Q19" s="360"/>
    </row>
    <row r="20" spans="9:10">
      <c r="I20" s="362"/>
      <c r="J20" s="362"/>
    </row>
  </sheetData>
  <mergeCells count="15">
    <mergeCell ref="A1:M1"/>
    <mergeCell ref="A3:F3"/>
    <mergeCell ref="H3:M3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K4:K5"/>
    <mergeCell ref="L4:L5"/>
    <mergeCell ref="M4:M5"/>
  </mergeCells>
  <printOptions horizontalCentered="1"/>
  <pageMargins left="0.511805555555556" right="0.511805555555556" top="0.354166666666667" bottom="0.354166666666667" header="0.313888888888889" footer="0.118055555555556"/>
  <pageSetup paperSize="9" scale="79" fitToHeight="0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3"/>
  <sheetViews>
    <sheetView showZeros="0" workbookViewId="0">
      <selection activeCell="A18" sqref="A18"/>
    </sheetView>
  </sheetViews>
  <sheetFormatPr defaultColWidth="9" defaultRowHeight="15.75"/>
  <cols>
    <col min="1" max="1" width="33" style="336" customWidth="1"/>
    <col min="2" max="6" width="13.875" style="336" customWidth="1"/>
    <col min="7" max="7" width="9.5" style="336"/>
    <col min="8" max="8" width="9" style="336"/>
    <col min="9" max="9" width="9.5" style="336"/>
    <col min="10" max="256" width="9" style="336"/>
    <col min="257" max="16384" width="9" style="61"/>
  </cols>
  <sheetData>
    <row r="1" s="333" customFormat="1" ht="35.25" customHeight="1" spans="1:6">
      <c r="A1" s="467" t="s">
        <v>554</v>
      </c>
      <c r="B1" s="467"/>
      <c r="C1" s="467"/>
      <c r="D1" s="467"/>
      <c r="E1" s="467"/>
      <c r="F1" s="467"/>
    </row>
    <row r="2" ht="18" customHeight="1" spans="4:4">
      <c r="D2" s="501" t="s">
        <v>74</v>
      </c>
    </row>
    <row r="3" s="500" customFormat="1" ht="22.5" customHeight="1" spans="1:6">
      <c r="A3" s="507" t="s">
        <v>75</v>
      </c>
      <c r="B3" s="507"/>
      <c r="C3" s="507"/>
      <c r="D3" s="507"/>
      <c r="E3" s="507"/>
      <c r="F3" s="507"/>
    </row>
    <row r="4" ht="16.5" customHeight="1" spans="1:6">
      <c r="A4" s="459" t="s">
        <v>76</v>
      </c>
      <c r="B4" s="343" t="s">
        <v>77</v>
      </c>
      <c r="C4" s="344" t="s">
        <v>555</v>
      </c>
      <c r="D4" s="343" t="s">
        <v>79</v>
      </c>
      <c r="E4" s="344" t="s">
        <v>8</v>
      </c>
      <c r="F4" s="344" t="s">
        <v>556</v>
      </c>
    </row>
    <row r="5" ht="16.5" customHeight="1" spans="1:6">
      <c r="A5" s="459"/>
      <c r="B5" s="343"/>
      <c r="C5" s="343"/>
      <c r="D5" s="343" t="s">
        <v>12</v>
      </c>
      <c r="E5" s="459"/>
      <c r="F5" s="459"/>
    </row>
    <row r="6" s="334" customFormat="1" ht="30.75" customHeight="1" spans="1:6">
      <c r="A6" s="346">
        <v>1</v>
      </c>
      <c r="B6" s="346">
        <v>2</v>
      </c>
      <c r="C6" s="346">
        <v>3</v>
      </c>
      <c r="D6" s="346">
        <v>4</v>
      </c>
      <c r="E6" s="346" t="s">
        <v>14</v>
      </c>
      <c r="F6" s="346">
        <v>6</v>
      </c>
    </row>
    <row r="7" ht="30.75" customHeight="1" spans="1:10">
      <c r="A7" s="148" t="s">
        <v>540</v>
      </c>
      <c r="B7" s="508">
        <v>1736800</v>
      </c>
      <c r="C7" s="508">
        <v>1736800</v>
      </c>
      <c r="D7" s="124">
        <v>1131292</v>
      </c>
      <c r="E7" s="463">
        <f t="shared" ref="E7:E17" si="0">D7/C7*100</f>
        <v>65.1365730078305</v>
      </c>
      <c r="F7" s="124">
        <v>1085365</v>
      </c>
      <c r="G7" s="504"/>
      <c r="I7" s="360"/>
      <c r="J7" s="360"/>
    </row>
    <row r="8" ht="30.75" customHeight="1" spans="1:6">
      <c r="A8" s="148" t="s">
        <v>542</v>
      </c>
      <c r="B8" s="124">
        <v>935</v>
      </c>
      <c r="C8" s="124">
        <v>935</v>
      </c>
      <c r="D8" s="508">
        <v>1167</v>
      </c>
      <c r="E8" s="463">
        <f t="shared" si="0"/>
        <v>124.812834224599</v>
      </c>
      <c r="F8" s="124">
        <v>1929</v>
      </c>
    </row>
    <row r="9" ht="30.75" customHeight="1" spans="1:11">
      <c r="A9" s="148" t="s">
        <v>544</v>
      </c>
      <c r="B9" s="354"/>
      <c r="C9" s="354"/>
      <c r="D9" s="124"/>
      <c r="E9" s="463"/>
      <c r="F9" s="124">
        <v>132</v>
      </c>
      <c r="G9" s="360"/>
      <c r="H9" s="393"/>
      <c r="I9" s="405"/>
      <c r="J9" s="393"/>
      <c r="K9" s="506"/>
    </row>
    <row r="10" ht="30.75" customHeight="1" spans="1:11">
      <c r="A10" s="148"/>
      <c r="B10" s="124"/>
      <c r="C10" s="124"/>
      <c r="D10" s="124"/>
      <c r="E10" s="463"/>
      <c r="F10" s="124"/>
      <c r="H10" s="393"/>
      <c r="I10" s="393"/>
      <c r="J10" s="393"/>
      <c r="K10" s="506"/>
    </row>
    <row r="11" ht="30.75" customHeight="1" spans="1:10">
      <c r="A11" s="465" t="s">
        <v>547</v>
      </c>
      <c r="B11" s="356">
        <f t="shared" ref="B11:F11" si="1">SUM(B7:B10)</f>
        <v>1737735</v>
      </c>
      <c r="C11" s="356">
        <f t="shared" si="1"/>
        <v>1737735</v>
      </c>
      <c r="D11" s="356">
        <f t="shared" si="1"/>
        <v>1132459</v>
      </c>
      <c r="E11" s="471">
        <f t="shared" si="0"/>
        <v>65.1686822213974</v>
      </c>
      <c r="F11" s="356">
        <f t="shared" si="1"/>
        <v>1087426</v>
      </c>
      <c r="G11" s="405"/>
      <c r="H11" s="360"/>
      <c r="I11" s="365"/>
      <c r="J11" s="365"/>
    </row>
    <row r="12" ht="30.75" customHeight="1" spans="1:10">
      <c r="A12" s="148" t="s">
        <v>61</v>
      </c>
      <c r="B12" s="124">
        <v>21146</v>
      </c>
      <c r="C12" s="124">
        <v>21146</v>
      </c>
      <c r="D12" s="124">
        <v>41682</v>
      </c>
      <c r="E12" s="463">
        <f t="shared" si="0"/>
        <v>197.115293672562</v>
      </c>
      <c r="F12" s="124">
        <v>111983</v>
      </c>
      <c r="G12" s="360"/>
      <c r="H12" s="360"/>
      <c r="I12" s="365"/>
      <c r="J12" s="360"/>
    </row>
    <row r="13" ht="30.75" customHeight="1" spans="1:10">
      <c r="A13" s="148" t="s">
        <v>66</v>
      </c>
      <c r="B13" s="124">
        <v>200706</v>
      </c>
      <c r="C13" s="124">
        <v>200706</v>
      </c>
      <c r="D13" s="124">
        <f>200706-679</f>
        <v>200027</v>
      </c>
      <c r="E13" s="463">
        <f t="shared" si="0"/>
        <v>99.6616942194055</v>
      </c>
      <c r="F13" s="124">
        <v>200184</v>
      </c>
      <c r="G13" s="360"/>
      <c r="H13" s="360"/>
      <c r="J13" s="360"/>
    </row>
    <row r="14" ht="30.75" customHeight="1" spans="1:10">
      <c r="A14" s="148" t="s">
        <v>65</v>
      </c>
      <c r="B14" s="124">
        <v>211449</v>
      </c>
      <c r="C14" s="124">
        <v>211449</v>
      </c>
      <c r="D14" s="124">
        <v>211449</v>
      </c>
      <c r="E14" s="463">
        <f t="shared" si="0"/>
        <v>100</v>
      </c>
      <c r="F14" s="124"/>
      <c r="G14" s="360"/>
      <c r="H14" s="360"/>
      <c r="J14" s="360"/>
    </row>
    <row r="15" ht="30.75" customHeight="1" spans="1:10">
      <c r="A15" s="148" t="s">
        <v>550</v>
      </c>
      <c r="B15" s="124">
        <v>182194</v>
      </c>
      <c r="C15" s="124">
        <v>182194</v>
      </c>
      <c r="D15" s="124">
        <v>182194</v>
      </c>
      <c r="E15" s="463">
        <f t="shared" si="0"/>
        <v>100</v>
      </c>
      <c r="F15" s="124"/>
      <c r="G15" s="360"/>
      <c r="H15" s="360"/>
      <c r="J15" s="360"/>
    </row>
    <row r="16" ht="30.75" customHeight="1" spans="1:10">
      <c r="A16" s="148" t="s">
        <v>551</v>
      </c>
      <c r="B16" s="124"/>
      <c r="C16" s="124">
        <v>274400</v>
      </c>
      <c r="D16" s="124">
        <v>274400</v>
      </c>
      <c r="E16" s="463">
        <f t="shared" si="0"/>
        <v>100</v>
      </c>
      <c r="F16" s="124"/>
      <c r="G16" s="360"/>
      <c r="H16" s="360"/>
      <c r="J16" s="360"/>
    </row>
    <row r="17" ht="30.75" customHeight="1" spans="1:10">
      <c r="A17" s="223" t="s">
        <v>552</v>
      </c>
      <c r="B17" s="124"/>
      <c r="C17" s="124">
        <v>250000</v>
      </c>
      <c r="D17" s="124">
        <v>250000</v>
      </c>
      <c r="E17" s="463">
        <f t="shared" si="0"/>
        <v>100</v>
      </c>
      <c r="F17" s="124">
        <v>617000</v>
      </c>
      <c r="G17" s="360"/>
      <c r="H17" s="360"/>
      <c r="J17" s="360"/>
    </row>
    <row r="18" ht="30.75" customHeight="1" spans="1:10">
      <c r="A18" s="223" t="s">
        <v>553</v>
      </c>
      <c r="B18" s="124"/>
      <c r="C18" s="124"/>
      <c r="D18" s="124">
        <v>-4352</v>
      </c>
      <c r="E18" s="463"/>
      <c r="F18" s="124"/>
      <c r="G18" s="360"/>
      <c r="H18" s="360"/>
      <c r="J18" s="360"/>
    </row>
    <row r="19" ht="30.75" customHeight="1" spans="1:10">
      <c r="A19" s="465" t="s">
        <v>72</v>
      </c>
      <c r="B19" s="356">
        <f t="shared" ref="B19:F19" si="2">SUM(B11:B17)</f>
        <v>2353230</v>
      </c>
      <c r="C19" s="356">
        <f t="shared" si="2"/>
        <v>2877630</v>
      </c>
      <c r="D19" s="356">
        <f>SUM(D11:D18)</f>
        <v>2287859</v>
      </c>
      <c r="E19" s="471">
        <f>D19/C19*100</f>
        <v>79.5049745797757</v>
      </c>
      <c r="F19" s="356">
        <f t="shared" si="2"/>
        <v>2016593</v>
      </c>
      <c r="G19" s="360"/>
      <c r="H19" s="360"/>
      <c r="J19" s="360"/>
    </row>
    <row r="23" ht="31.5" spans="6:6">
      <c r="F23" s="509"/>
    </row>
  </sheetData>
  <mergeCells count="8">
    <mergeCell ref="A1:F1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0.511805555555556" right="0.511805555555556" top="0.354166666666667" bottom="0.354166666666667" header="0.313888888888889" footer="0.118055555555556"/>
  <pageSetup paperSize="9" fitToHeight="0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4"/>
    <pageSetUpPr fitToPage="1"/>
  </sheetPr>
  <dimension ref="A1:K16"/>
  <sheetViews>
    <sheetView showZeros="0" tabSelected="1" workbookViewId="0">
      <selection activeCell="A19" sqref="A19"/>
    </sheetView>
  </sheetViews>
  <sheetFormatPr defaultColWidth="9" defaultRowHeight="15.75"/>
  <cols>
    <col min="1" max="1" width="32.375" style="336" customWidth="1"/>
    <col min="2" max="6" width="12.5" style="336" customWidth="1"/>
    <col min="7" max="7" width="9.5" style="336"/>
    <col min="8" max="8" width="9" style="336"/>
    <col min="9" max="9" width="9.5" style="336"/>
    <col min="10" max="256" width="9" style="336"/>
    <col min="257" max="16384" width="9" style="61"/>
  </cols>
  <sheetData>
    <row r="1" s="333" customFormat="1" ht="35.25" customHeight="1" spans="1:6">
      <c r="A1" s="467" t="s">
        <v>557</v>
      </c>
      <c r="B1" s="467"/>
      <c r="C1" s="467"/>
      <c r="D1" s="467"/>
      <c r="E1" s="467"/>
      <c r="F1" s="467"/>
    </row>
    <row r="2" ht="18" customHeight="1" spans="5:6">
      <c r="E2" s="501" t="s">
        <v>74</v>
      </c>
      <c r="F2" s="502"/>
    </row>
    <row r="3" s="500" customFormat="1" ht="22.5" customHeight="1" spans="1:6">
      <c r="A3" s="503" t="s">
        <v>83</v>
      </c>
      <c r="B3" s="503"/>
      <c r="C3" s="503"/>
      <c r="D3" s="503"/>
      <c r="E3" s="503"/>
      <c r="F3" s="503"/>
    </row>
    <row r="4" ht="16.5" customHeight="1" spans="1:6">
      <c r="A4" s="459" t="s">
        <v>76</v>
      </c>
      <c r="B4" s="343" t="s">
        <v>77</v>
      </c>
      <c r="C4" s="344" t="s">
        <v>555</v>
      </c>
      <c r="D4" s="343" t="s">
        <v>79</v>
      </c>
      <c r="E4" s="344" t="s">
        <v>8</v>
      </c>
      <c r="F4" s="344" t="s">
        <v>556</v>
      </c>
    </row>
    <row r="5" ht="16.5" customHeight="1" spans="1:6">
      <c r="A5" s="459"/>
      <c r="B5" s="343"/>
      <c r="C5" s="343"/>
      <c r="D5" s="343" t="s">
        <v>12</v>
      </c>
      <c r="E5" s="459"/>
      <c r="F5" s="459"/>
    </row>
    <row r="6" s="334" customFormat="1" ht="30.75" customHeight="1" spans="1:6">
      <c r="A6" s="346">
        <v>7</v>
      </c>
      <c r="B6" s="346">
        <v>8</v>
      </c>
      <c r="C6" s="346">
        <v>9</v>
      </c>
      <c r="D6" s="346">
        <v>10</v>
      </c>
      <c r="E6" s="346" t="s">
        <v>15</v>
      </c>
      <c r="F6" s="346">
        <v>12</v>
      </c>
    </row>
    <row r="7" ht="30.75" customHeight="1" spans="1:10">
      <c r="A7" s="148" t="s">
        <v>541</v>
      </c>
      <c r="B7" s="124">
        <v>1446834</v>
      </c>
      <c r="C7" s="124">
        <f>1446834+250000</f>
        <v>1696834</v>
      </c>
      <c r="D7" s="124">
        <f>920903+250000</f>
        <v>1170903</v>
      </c>
      <c r="E7" s="463">
        <f t="shared" ref="E7:E12" si="0">D7/C7*100</f>
        <v>69.0051590196802</v>
      </c>
      <c r="F7" s="124">
        <v>1518754</v>
      </c>
      <c r="G7" s="504"/>
      <c r="I7" s="360"/>
      <c r="J7" s="360"/>
    </row>
    <row r="8" ht="30.75" customHeight="1" spans="1:6">
      <c r="A8" s="148" t="s">
        <v>543</v>
      </c>
      <c r="B8" s="124">
        <v>14</v>
      </c>
      <c r="C8" s="124">
        <v>14</v>
      </c>
      <c r="D8" s="124">
        <v>14</v>
      </c>
      <c r="E8" s="463">
        <f t="shared" si="0"/>
        <v>100</v>
      </c>
      <c r="F8" s="124">
        <v>14</v>
      </c>
    </row>
    <row r="9" ht="30.75" customHeight="1" spans="1:11">
      <c r="A9" s="148" t="s">
        <v>545</v>
      </c>
      <c r="B9" s="124">
        <v>21132</v>
      </c>
      <c r="C9" s="124">
        <v>21132</v>
      </c>
      <c r="D9" s="124">
        <v>7736</v>
      </c>
      <c r="E9" s="463">
        <f t="shared" si="0"/>
        <v>36.607987885671</v>
      </c>
      <c r="F9" s="124">
        <v>14759</v>
      </c>
      <c r="G9" s="360"/>
      <c r="H9" s="405"/>
      <c r="I9" s="405"/>
      <c r="J9" s="393"/>
      <c r="K9" s="506"/>
    </row>
    <row r="10" ht="30.75" customHeight="1" spans="1:11">
      <c r="A10" s="204" t="s">
        <v>546</v>
      </c>
      <c r="B10" s="124"/>
      <c r="C10" s="124">
        <v>274400</v>
      </c>
      <c r="D10" s="124">
        <v>274400</v>
      </c>
      <c r="E10" s="463">
        <f t="shared" si="0"/>
        <v>100</v>
      </c>
      <c r="F10" s="124"/>
      <c r="H10" s="393"/>
      <c r="I10" s="393"/>
      <c r="J10" s="393"/>
      <c r="K10" s="506"/>
    </row>
    <row r="11" ht="30.75" customHeight="1" spans="1:10">
      <c r="A11" s="465" t="s">
        <v>548</v>
      </c>
      <c r="B11" s="356">
        <f>SUM(B7:B9)</f>
        <v>1467980</v>
      </c>
      <c r="C11" s="356">
        <f>SUM(C7:C10)</f>
        <v>1992380</v>
      </c>
      <c r="D11" s="356">
        <f>SUM(D7:D10)</f>
        <v>1453053</v>
      </c>
      <c r="E11" s="471">
        <f t="shared" si="0"/>
        <v>72.9305152631526</v>
      </c>
      <c r="F11" s="356">
        <f>SUM(F7:F9)</f>
        <v>1533527</v>
      </c>
      <c r="G11" s="405"/>
      <c r="H11" s="360"/>
      <c r="I11" s="365"/>
      <c r="J11" s="365"/>
    </row>
    <row r="12" ht="30.75" customHeight="1" spans="1:10">
      <c r="A12" s="148" t="s">
        <v>549</v>
      </c>
      <c r="B12" s="146">
        <v>885250</v>
      </c>
      <c r="C12" s="146">
        <v>885250</v>
      </c>
      <c r="D12" s="505">
        <v>807637</v>
      </c>
      <c r="E12" s="463">
        <f t="shared" si="0"/>
        <v>91.2326461451567</v>
      </c>
      <c r="F12" s="124">
        <v>255594</v>
      </c>
      <c r="G12" s="360"/>
      <c r="H12" s="360"/>
      <c r="I12" s="365"/>
      <c r="J12" s="360"/>
    </row>
    <row r="13" ht="30.75" customHeight="1" spans="1:10">
      <c r="A13" s="148" t="s">
        <v>71</v>
      </c>
      <c r="B13" s="505"/>
      <c r="C13" s="505"/>
      <c r="D13" s="505">
        <f>D16-D14-D12-D11</f>
        <v>26779</v>
      </c>
      <c r="E13" s="463"/>
      <c r="F13" s="124">
        <v>225691</v>
      </c>
      <c r="G13" s="360"/>
      <c r="H13" s="360"/>
      <c r="J13" s="360"/>
    </row>
    <row r="14" ht="30.75" customHeight="1" spans="1:10">
      <c r="A14" s="148" t="s">
        <v>70</v>
      </c>
      <c r="B14" s="146"/>
      <c r="C14" s="146"/>
      <c r="D14" s="505">
        <v>390</v>
      </c>
      <c r="E14" s="463"/>
      <c r="F14" s="124">
        <v>1781</v>
      </c>
      <c r="G14" s="360"/>
      <c r="H14" s="360"/>
      <c r="J14" s="360"/>
    </row>
    <row r="15" ht="30.75" customHeight="1" spans="1:10">
      <c r="A15" s="148"/>
      <c r="B15" s="146"/>
      <c r="C15" s="146"/>
      <c r="D15" s="505"/>
      <c r="E15" s="463"/>
      <c r="F15" s="124"/>
      <c r="G15" s="360"/>
      <c r="H15" s="360"/>
      <c r="J15" s="360"/>
    </row>
    <row r="16" ht="34" customHeight="1" spans="1:6">
      <c r="A16" s="465" t="s">
        <v>72</v>
      </c>
      <c r="B16" s="364">
        <f t="shared" ref="B16:F16" si="1">B11+B12+B13+B14</f>
        <v>2353230</v>
      </c>
      <c r="C16" s="364">
        <f t="shared" si="1"/>
        <v>2877630</v>
      </c>
      <c r="D16" s="364">
        <v>2287859</v>
      </c>
      <c r="E16" s="471">
        <f>D16/C16*100</f>
        <v>79.5049745797757</v>
      </c>
      <c r="F16" s="364">
        <f t="shared" si="1"/>
        <v>2016593</v>
      </c>
    </row>
  </sheetData>
  <mergeCells count="8">
    <mergeCell ref="A1:F1"/>
    <mergeCell ref="A3:F3"/>
    <mergeCell ref="A4:A5"/>
    <mergeCell ref="B4:B5"/>
    <mergeCell ref="C4:C5"/>
    <mergeCell ref="D4:D5"/>
    <mergeCell ref="E4:E5"/>
    <mergeCell ref="F4:F5"/>
  </mergeCells>
  <printOptions horizontalCentered="1"/>
  <pageMargins left="0.511805555555556" right="0.511805555555556" top="0.354166666666667" bottom="0.354166666666667" header="0.313888888888889" footer="0.118055555555556"/>
  <pageSetup paperSize="9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44</vt:i4>
      </vt:variant>
    </vt:vector>
  </HeadingPairs>
  <TitlesOfParts>
    <vt:vector size="44" baseType="lpstr">
      <vt:lpstr>1、2020年一般公共预算收支平衡表 </vt:lpstr>
      <vt:lpstr>2、2020年一般公共预算收入表</vt:lpstr>
      <vt:lpstr>3、2020年一般公共预算支出表</vt:lpstr>
      <vt:lpstr>4、2020年一般公共预算基本支出经济分类 </vt:lpstr>
      <vt:lpstr>5、2020年一般公共预算支出经济分类</vt:lpstr>
      <vt:lpstr>6、2020年一般公共预算支出功能科目</vt:lpstr>
      <vt:lpstr>7、2020年政府性基金预算收支平衡表 </vt:lpstr>
      <vt:lpstr>8、2020年政府性基金预算收入表</vt:lpstr>
      <vt:lpstr>9、2020年政府性基金支出表</vt:lpstr>
      <vt:lpstr>10、2020年政府基金预算经济科目</vt:lpstr>
      <vt:lpstr>11、2020年政府基金预算功能科目</vt:lpstr>
      <vt:lpstr>12、朝阳区2020年国有资本经营预算收支平衡表</vt:lpstr>
      <vt:lpstr>13、朝阳区2020年国有资本经营预算收入表</vt:lpstr>
      <vt:lpstr>14、朝阳区2020年国有资本经营预算支出表 </vt:lpstr>
      <vt:lpstr>15、2020年国有资本经营预算经济科目</vt:lpstr>
      <vt:lpstr>16、2020年国有资本经营预算功能科目</vt:lpstr>
      <vt:lpstr>17、2020年社保基金预算收支平衡表 </vt:lpstr>
      <vt:lpstr>18、2020年社保基金预算收入表</vt:lpstr>
      <vt:lpstr>19、2020年社保基金预算支出表</vt:lpstr>
      <vt:lpstr>20、一般债务限额和余额情况</vt:lpstr>
      <vt:lpstr>21、专项债务限额和余额情况</vt:lpstr>
      <vt:lpstr>22、2020年中央及北京市专项转移支付 </vt:lpstr>
      <vt:lpstr>23、2021年一般公共预算收支平衡表</vt:lpstr>
      <vt:lpstr>24、2021年一般公共预算收入表 </vt:lpstr>
      <vt:lpstr>25、2021年一般公共预算支出表</vt:lpstr>
      <vt:lpstr>26、2021年一般公共预算本级支出表</vt:lpstr>
      <vt:lpstr>27、2021年一般公共预算基本支出经济分类</vt:lpstr>
      <vt:lpstr>28、2021年一般公共预算经济分类</vt:lpstr>
      <vt:lpstr>29、2021年一般公共预算支出功能科目 </vt:lpstr>
      <vt:lpstr>30、2021年政府性基金预算收支平衡表</vt:lpstr>
      <vt:lpstr>31、2021年政府性基金预算收支收入表</vt:lpstr>
      <vt:lpstr>32、2021年政府性基金预算收支支出表</vt:lpstr>
      <vt:lpstr>33、2021年政府基金预算经济科目 </vt:lpstr>
      <vt:lpstr>34、2021年政府基金预算功能科目</vt:lpstr>
      <vt:lpstr>35、朝阳区2021年国有资本经营预算收支平衡表 </vt:lpstr>
      <vt:lpstr>36、朝阳区2021年国有资本经营预算收入表 </vt:lpstr>
      <vt:lpstr>37、朝阳区2021年国有资本经营预算支出表</vt:lpstr>
      <vt:lpstr>38、朝阳区2021年国有资本经营预算支出经济分类表</vt:lpstr>
      <vt:lpstr>39、朝阳区2021年国有资本经营预算支出功能分类表</vt:lpstr>
      <vt:lpstr>40、2021年社保基金预算收支平衡表</vt:lpstr>
      <vt:lpstr>41、2021年社保基金预算收入表 </vt:lpstr>
      <vt:lpstr>42、2021年社保基金预算支出表</vt:lpstr>
      <vt:lpstr>43、2021年汇总三公经费预计情况表</vt:lpstr>
      <vt:lpstr>44、重点支出项目对比表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2020-12-05T13:20:00Z</dcterms:created>
  <cp:lastPrinted>2020-12-29T08:12:00Z</cp:lastPrinted>
  <dcterms:modified xsi:type="dcterms:W3CDTF">2021-01-09T04:30:03Z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KSOReadingLayout">
    <vt:bool>true</vt:bool>
  </property>
</Properties>
</file>