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80" windowHeight="12570"/>
  </bookViews>
  <sheets>
    <sheet name="调研宣传" sheetId="3" r:id="rId1"/>
    <sheet name="人才开发" sheetId="4" r:id="rId2"/>
    <sheet name="交流培养" sheetId="5" r:id="rId3"/>
    <sheet name="人才服务保障" sheetId="6" r:id="rId4"/>
    <sheet name="联系服务" sheetId="8" r:id="rId5"/>
    <sheet name="固定资产经费" sheetId="9" r:id="rId6"/>
    <sheet name="综合服务平台升级改造项目（中期款及尾款）" sheetId="10" r:id="rId7"/>
    <sheet name="朝阳区人才地图智能决策系统（尾款）" sheetId="11" r:id="rId8"/>
    <sheet name="网络安全等级保护测评" sheetId="12" r:id="rId9"/>
    <sheet name="朝阳区高层次人才综合服务平台运维（尾款） " sheetId="13" r:id="rId10"/>
    <sheet name="朝阳区人才地图智能决策系统运维(全款）" sheetId="14" r:id="rId11"/>
    <sheet name="2022年朝阳国际人才奖励扶持资金" sheetId="15" r:id="rId12"/>
    <sheet name="国际化人才培养提升经费 " sheetId="16" r:id="rId13"/>
    <sheet name="全区人才调研课题经费 " sheetId="17" r:id="rId14"/>
    <sheet name="汇总" sheetId="7" r:id="rId15"/>
  </sheets>
  <calcPr calcId="144525" concurrentCalc="0"/>
</workbook>
</file>

<file path=xl/sharedStrings.xml><?xml version="1.0" encoding="utf-8"?>
<sst xmlns="http://schemas.openxmlformats.org/spreadsheetml/2006/main" count="237">
  <si>
    <t>附件1</t>
  </si>
  <si>
    <t>朝阳区项目支出绩效自评表</t>
  </si>
  <si>
    <t>（2023年度）</t>
  </si>
  <si>
    <t>项目名称</t>
  </si>
  <si>
    <t>调研宣传</t>
  </si>
  <si>
    <t>主管部门</t>
  </si>
  <si>
    <t>北京市朝阳区高层次人才服务中心</t>
  </si>
  <si>
    <t>实施单位</t>
  </si>
  <si>
    <t>项目负责人</t>
  </si>
  <si>
    <t>周原</t>
  </si>
  <si>
    <t>联系电话</t>
  </si>
  <si>
    <r>
      <rPr>
        <b/>
        <sz val="9"/>
        <color rgb="FF000000"/>
        <rFont val="宋体"/>
        <charset val="134"/>
      </rPr>
      <t>项目资金</t>
    </r>
    <r>
      <rPr>
        <sz val="10"/>
        <rFont val="宋体"/>
        <charset val="134"/>
      </rPr>
      <t xml:space="preserve">
</t>
    </r>
    <r>
      <rPr>
        <b/>
        <sz val="9"/>
        <color rgb="FF00000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</si>
  <si>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</si>
  <si>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</si>
  <si>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</si>
  <si>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</si>
  <si>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</si>
  <si>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</si>
  <si>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</si>
  <si>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</si>
  <si>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</si>
  <si>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</si>
  <si>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</si>
  <si>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</si>
  <si>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</si>
  <si>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</si>
  <si>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中心公众号、官网、微博、内参等渠道宣传内容提供专业的技术支持，宣传人才工作、人才政策、服务平台、人才生态环境等；为人才提供信息服务，为中心重点活动设计和制作相关宣传材料，包括宣传册、海报、视频等，营造良好人才发展氛围，优化宣传效果；以人才发展生态建设路径研究为主要内容，组织开展政策研究和实地调研。</t>
  </si>
  <si>
    <t>健全完善宣传工作平台矩阵、加强人才工作品牌宣传力度、扎实推进调查研究工作、认真参与重点及专项工作、助力中心内部建设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</si>
  <si>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</si>
  <si>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</si>
  <si>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</si>
  <si>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</si>
  <si>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</si>
  <si>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</si>
  <si>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</t>
  </si>
  <si>
    <t>指标值</t>
  </si>
  <si>
    <t>完成值</t>
  </si>
  <si>
    <t>产出指标</t>
  </si>
  <si>
    <t>数量指标</t>
  </si>
  <si>
    <t>编印宣传材料数量</t>
  </si>
  <si>
    <t>≥5项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</si>
  <si>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5</t>
    </r>
    <r>
      <rPr>
        <sz val="9"/>
        <color rgb="FF000000"/>
        <rFont val="宋体"/>
        <charset val="134"/>
      </rPr>
      <t>项</t>
    </r>
  </si>
  <si>
    <t>研究成果</t>
  </si>
  <si>
    <t>≥1项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</si>
  <si>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项</t>
    </r>
  </si>
  <si>
    <t>官方网站更新原创新闻数量</t>
  </si>
  <si>
    <t>≥15条</t>
  </si>
  <si>
    <t>公众号发布消息数量</t>
  </si>
  <si>
    <t>≥150条</t>
  </si>
  <si>
    <t>制作宣传视频时长</t>
  </si>
  <si>
    <t>≥10分钟</t>
  </si>
  <si>
    <t>质量指标</t>
  </si>
  <si>
    <t>研究成果评审合格率</t>
  </si>
  <si>
    <t>信息质量合格率</t>
  </si>
  <si>
    <t>时效指标</t>
  </si>
  <si>
    <t>支出进度</t>
  </si>
  <si>
    <t>支出进度一季度28%、二季度53%、三季度78%</t>
  </si>
  <si>
    <t>支出进度一季度28%、二季度53%、三季度79%</t>
  </si>
  <si>
    <t>舆情处置时间</t>
  </si>
  <si>
    <r>
      <rPr>
        <sz val="9"/>
        <color rgb="FF000000"/>
        <rFont val="宋体"/>
        <charset val="134"/>
      </rPr>
      <t>≤</t>
    </r>
    <r>
      <rPr>
        <sz val="9"/>
        <color rgb="FF000000"/>
        <rFont val="Times New Roman"/>
        <charset val="134"/>
      </rPr>
      <t>48</t>
    </r>
    <r>
      <rPr>
        <sz val="9"/>
        <color rgb="FF000000"/>
        <rFont val="宋体"/>
        <charset val="134"/>
      </rPr>
      <t>小时</t>
    </r>
  </si>
  <si>
    <t>成本指标</t>
  </si>
  <si>
    <t>宣传成本</t>
  </si>
  <si>
    <t>≤95万元</t>
  </si>
  <si>
    <t>效益指标</t>
  </si>
  <si>
    <t>社会效益</t>
  </si>
  <si>
    <t>公众号订阅人数增长率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</si>
  <si>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15%</t>
    </r>
  </si>
  <si>
    <r>
      <rPr>
        <sz val="9"/>
        <color rgb="FF000000"/>
        <rFont val="宋体"/>
        <charset val="134"/>
      </rPr>
      <t>≥33</t>
    </r>
    <r>
      <rPr>
        <sz val="9"/>
        <color rgb="FF000000"/>
        <rFont val="Times New Roman"/>
        <charset val="134"/>
      </rPr>
      <t>%</t>
    </r>
  </si>
  <si>
    <t>报道平均点击率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</si>
  <si>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400</t>
    </r>
    <r>
      <rPr>
        <sz val="9"/>
        <color rgb="FF000000"/>
        <rFont val="宋体"/>
        <charset val="134"/>
      </rPr>
      <t>次</t>
    </r>
  </si>
  <si>
    <t>＞400次</t>
  </si>
  <si>
    <t>满意度</t>
  </si>
  <si>
    <t>服务对象满意度指标</t>
  </si>
  <si>
    <t>人才及相关部门对宣传工作满意度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</si>
  <si>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80%</t>
    </r>
  </si>
  <si>
    <t>总分</t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</si>
  <si>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</si>
  <si>
    <t>人才开发</t>
  </si>
  <si>
    <t>陈曦</t>
  </si>
  <si>
    <t>有效开展人才寻访、引进及推荐海内外高层次人才等相关工作。宣传国家、北京市、朝阳区高层次人才政策。择优推荐高层次人才申报国家、北京市各类人才项目。统筹指导和组织实施高层次人才认定工作，落实好朝阳区“凤凰计划”高层次人才认定支持办法。</t>
  </si>
  <si>
    <t>完成2023年度杰出人才认定工作，同时开展了既往人才重新认定工作。强化人才寻访、引进力度。健全完善人才认定工作体系。加强人才推优推荐工作。创新出台人才退出机制。</t>
  </si>
  <si>
    <t>年度政策宣讲场次</t>
  </si>
  <si>
    <t>≥10场次</t>
  </si>
  <si>
    <t>人才政策申报人数</t>
  </si>
  <si>
    <t>≥100人</t>
  </si>
  <si>
    <t>邀请参加评审专家人数</t>
  </si>
  <si>
    <t>≥50人次</t>
  </si>
  <si>
    <t>申报审核通过率</t>
  </si>
  <si>
    <t>≥80%</t>
  </si>
  <si>
    <r>
      <rPr>
        <sz val="9"/>
        <color rgb="FF000000"/>
        <rFont val="宋体"/>
        <charset val="134"/>
      </rPr>
      <t>全年完成率</t>
    </r>
    <r>
      <rPr>
        <sz val="9"/>
        <color rgb="FF000000"/>
        <rFont val="Times New Roman"/>
        <charset val="134"/>
      </rPr>
      <t>89.86%</t>
    </r>
  </si>
  <si>
    <t>专家劳务费成本</t>
  </si>
  <si>
    <r>
      <rPr>
        <sz val="9"/>
        <color rgb="FF000000"/>
        <rFont val="宋体"/>
        <charset val="134"/>
      </rPr>
      <t>≤</t>
    </r>
    <r>
      <rPr>
        <sz val="9"/>
        <color rgb="FF000000"/>
        <rFont val="Times New Roman"/>
        <charset val="134"/>
      </rPr>
      <t>100</t>
    </r>
    <r>
      <rPr>
        <sz val="9"/>
        <color rgb="FF000000"/>
        <rFont val="宋体"/>
        <charset val="134"/>
      </rPr>
      <t>万元</t>
    </r>
  </si>
  <si>
    <t>对国际人才来朝阳创新创业工作产生重大积极影响</t>
  </si>
  <si>
    <t>优良中差</t>
  </si>
  <si>
    <t>优</t>
  </si>
  <si>
    <t>申报人对申报结果认可、吸引来朝阳工作的人才对政策对接满意度</t>
  </si>
  <si>
    <t>高中低</t>
  </si>
  <si>
    <t>较高</t>
  </si>
  <si>
    <t>交流培养</t>
  </si>
  <si>
    <t>张风竹</t>
  </si>
  <si>
    <t>吸引全球创业者来朝阳创新创业，提升服务国际人才来朝阳创新创业的水平，提高创业大会影响</t>
  </si>
  <si>
    <t>举办“创业大会”等活动，吸引全球创业者来朝阳创新创业，促进创业项目落地朝阳</t>
  </si>
  <si>
    <t>创业赛赛区数量</t>
  </si>
  <si>
    <t>≥5个</t>
  </si>
  <si>
    <r>
      <rPr>
        <sz val="9"/>
        <color rgb="FF000000"/>
        <rFont val="宋体"/>
        <charset val="134"/>
      </rPr>
      <t>全球范围内设置</t>
    </r>
    <r>
      <rPr>
        <sz val="9"/>
        <color rgb="FF000000"/>
        <rFont val="Times New Roman"/>
        <charset val="134"/>
      </rPr>
      <t>7</t>
    </r>
    <r>
      <rPr>
        <sz val="9"/>
        <color rgb="FF000000"/>
        <rFont val="宋体"/>
        <charset val="134"/>
      </rPr>
      <t>个赛区</t>
    </r>
  </si>
  <si>
    <t>创业赛参赛项目数量</t>
  </si>
  <si>
    <t>≥500个</t>
  </si>
  <si>
    <r>
      <rPr>
        <sz val="9"/>
        <color rgb="FF000000"/>
        <rFont val="Times New Roman"/>
        <charset val="134"/>
      </rPr>
      <t>1000</t>
    </r>
    <r>
      <rPr>
        <sz val="9"/>
        <color rgb="FF000000"/>
        <rFont val="宋体"/>
        <charset val="134"/>
      </rPr>
      <t>多个</t>
    </r>
  </si>
  <si>
    <t>创业活动邀请嘉宾数量</t>
  </si>
  <si>
    <t>≥50人</t>
  </si>
  <si>
    <t>举办活动次数</t>
  </si>
  <si>
    <t>≥10次</t>
  </si>
  <si>
    <t>参加活动人数</t>
  </si>
  <si>
    <t>≥500人次</t>
  </si>
  <si>
    <t>培训班次</t>
  </si>
  <si>
    <t>≥2次</t>
  </si>
  <si>
    <t>培训人次</t>
  </si>
  <si>
    <t>≥200人次</t>
  </si>
  <si>
    <t>落地朝阳创业项目数量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</si>
  <si>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20</t>
    </r>
    <r>
      <rPr>
        <sz val="9"/>
        <color rgb="FF000000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</si>
  <si>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46</t>
    </r>
    <r>
      <rPr>
        <sz val="9"/>
        <color rgb="FF000000"/>
        <rFont val="宋体"/>
        <charset val="134"/>
      </rPr>
      <t>个</t>
    </r>
  </si>
  <si>
    <t>活动发生安全事故的次数</t>
  </si>
  <si>
    <r>
      <rPr>
        <sz val="9"/>
        <color rgb="FF000000"/>
        <rFont val="Times New Roman"/>
        <charset val="134"/>
      </rPr>
      <t>0</t>
    </r>
    <r>
      <rPr>
        <sz val="9"/>
        <color rgb="FF000000"/>
        <rFont val="宋体"/>
        <charset val="134"/>
      </rPr>
      <t>次</t>
    </r>
  </si>
  <si>
    <r>
      <rPr>
        <sz val="9"/>
        <color rgb="FF000000"/>
        <rFont val="宋体"/>
        <charset val="134"/>
      </rPr>
      <t>全年支出率</t>
    </r>
    <r>
      <rPr>
        <sz val="9"/>
        <color rgb="FF000000"/>
        <rFont val="Times New Roman"/>
        <charset val="134"/>
      </rPr>
      <t>99.32</t>
    </r>
  </si>
  <si>
    <t>场地成本</t>
  </si>
  <si>
    <r>
      <rPr>
        <sz val="9"/>
        <color rgb="FF000000"/>
        <rFont val="宋体"/>
        <charset val="134"/>
      </rPr>
      <t>≤</t>
    </r>
    <r>
      <rPr>
        <sz val="9"/>
        <color rgb="FF000000"/>
        <rFont val="Times New Roman"/>
        <charset val="134"/>
      </rPr>
      <t>20</t>
    </r>
    <r>
      <rPr>
        <sz val="9"/>
        <color rgb="FF000000"/>
        <rFont val="宋体"/>
        <charset val="134"/>
      </rPr>
      <t>万元</t>
    </r>
    <r>
      <rPr>
        <sz val="9"/>
        <color rgb="FF000000"/>
        <rFont val="Times New Roman"/>
        <charset val="134"/>
      </rPr>
      <t>/</t>
    </r>
    <r>
      <rPr>
        <sz val="9"/>
        <color rgb="FF000000"/>
        <rFont val="宋体"/>
        <charset val="134"/>
      </rPr>
      <t>天</t>
    </r>
  </si>
  <si>
    <t>志愿者成本</t>
  </si>
  <si>
    <r>
      <rPr>
        <sz val="9"/>
        <color rgb="FF000000"/>
        <rFont val="宋体"/>
        <charset val="134"/>
      </rPr>
      <t>≤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万元</t>
    </r>
  </si>
  <si>
    <t>主题关注度</t>
  </si>
  <si>
    <t>合作方满意度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</si>
  <si>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90%</t>
    </r>
  </si>
  <si>
    <t>参与人才满意度</t>
  </si>
  <si>
    <t>人才服务保障</t>
  </si>
  <si>
    <t>孟媛媛</t>
  </si>
  <si>
    <t>用于开展人才服务工作的保障性开支，委托社会专业服务机构，加强自身风险防控建设；采购必要的服务如中心日常运转、人才工作保障、党群、廉政建设等事务性的工作；信息网络及信息化建设。</t>
  </si>
  <si>
    <t>购买服务数量</t>
  </si>
  <si>
    <t>≥4项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</si>
  <si>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项</t>
    </r>
  </si>
  <si>
    <t>服务及时性</t>
  </si>
  <si>
    <t>单项成本控制</t>
  </si>
  <si>
    <t>≤20万每个项目</t>
  </si>
  <si>
    <t>保障服务好人才，营造良好的创新创业环境</t>
  </si>
  <si>
    <t>对人才服务保障工作满意度</t>
  </si>
  <si>
    <t>联系服务</t>
  </si>
  <si>
    <t>周彦璋</t>
  </si>
  <si>
    <t>精简服务成本，提高服务效率，提升人才服务满意度</t>
  </si>
  <si>
    <t>有效控制服务成本，提升人才服务满意度</t>
  </si>
  <si>
    <t>服务人才覆盖范围</t>
  </si>
  <si>
    <t>≥725人</t>
  </si>
  <si>
    <t>服务送达率</t>
  </si>
  <si>
    <t>人才慰问标准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</si>
  <si>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200</t>
    </r>
    <r>
      <rPr>
        <sz val="9"/>
        <color rgb="FF000000"/>
        <rFont val="宋体"/>
        <charset val="134"/>
      </rPr>
      <t>元</t>
    </r>
    <r>
      <rPr>
        <sz val="9"/>
        <color rgb="FF000000"/>
        <rFont val="Times New Roman"/>
        <charset val="134"/>
      </rPr>
      <t>/</t>
    </r>
    <r>
      <rPr>
        <sz val="9"/>
        <color rgb="FF000000"/>
        <rFont val="宋体"/>
        <charset val="134"/>
      </rPr>
      <t>人·次</t>
    </r>
  </si>
  <si>
    <t>人才及用人单位对区域发展贡献度</t>
  </si>
  <si>
    <t>人才对服务工作满意度</t>
  </si>
  <si>
    <t>固定资产经费</t>
  </si>
  <si>
    <t>满足中心正常设备使用与运维。</t>
  </si>
  <si>
    <t>中心正常运转的办公设备数量</t>
  </si>
  <si>
    <t>≥10个</t>
  </si>
  <si>
    <t>维修及时性</t>
  </si>
  <si>
    <t>未执行</t>
  </si>
  <si>
    <t>全年未新购置固定资产</t>
  </si>
  <si>
    <t>台式计算机成本控制</t>
  </si>
  <si>
    <t>≤0.6万元</t>
  </si>
  <si>
    <t>便携式计算机成本控制</t>
  </si>
  <si>
    <t>≤1万元</t>
  </si>
  <si>
    <t>设备运维工作的保障力度</t>
  </si>
  <si>
    <t>对设备运维保障工作满意度</t>
  </si>
  <si>
    <t>≥90%</t>
  </si>
  <si>
    <t>综合服务平台升级改造项目</t>
  </si>
  <si>
    <t>实现朝阳智慧人才系统对后续朝阳人才工作新需求的支持，引进更多类型的人才项目，给予更多维度的资源支持帮助人才项目落地，从而更好地服务朝阳区“引才、用才、育才、留才”四大目标。</t>
  </si>
  <si>
    <t>项目已于2023年6月上线且完成初验，2023年8月完成终验。实现朝阳智慧人才系统对后续朝阳人才工作新需求的支持，引进更多类型的人才项目，给予更多维度的资源支持帮助人才项目落地，从而更好地服务朝阳区“引才、用才、育才、留才”四大目标。</t>
  </si>
  <si>
    <t>建设完成度</t>
  </si>
  <si>
    <t>≥100%</t>
  </si>
  <si>
    <t>运维度</t>
  </si>
  <si>
    <t>送达率</t>
  </si>
  <si>
    <t>建设成本控制</t>
  </si>
  <si>
    <r>
      <rPr>
        <sz val="9"/>
        <color rgb="FF000000"/>
        <rFont val="宋体"/>
        <charset val="134"/>
      </rPr>
      <t>≥50</t>
    </r>
    <r>
      <rPr>
        <sz val="9"/>
        <color rgb="FF000000"/>
        <rFont val="Times New Roman"/>
        <charset val="134"/>
      </rPr>
      <t>%</t>
    </r>
  </si>
  <si>
    <t>内存使用控制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</si>
  <si>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40%</t>
    </r>
  </si>
  <si>
    <t>人才工作贡献度</t>
  </si>
  <si>
    <t>使用人员满意度</t>
  </si>
  <si>
    <t>缺少满意度调查，但是各界满意度较高</t>
  </si>
  <si>
    <t>朝阳区人才地图智能决策系统</t>
  </si>
  <si>
    <t>对朝阳区内各领域及类型人才的地理分布特征，各街道的人才类型特征进行监测，对朝阳区内各类型人才与各就业地人才的居住地进行分析，结合区位条件、建成环境、人口特征、公服配套情况、街区活力、生活便利性、城市安全性等人居品质评估指标，判断居住地类型，了解各类人才的居住偏好。可以根据人才现状感知与人才流动监测数据结果，评估朝阳区各街道的人才吸引力，给出评估结果，为街道提升人才吸引力提供支持。</t>
  </si>
  <si>
    <r>
      <rPr>
        <sz val="9"/>
        <color rgb="FF000000"/>
        <rFont val="宋体"/>
        <charset val="134"/>
      </rPr>
      <t>≥40</t>
    </r>
    <r>
      <rPr>
        <sz val="9"/>
        <color rgb="FF000000"/>
        <rFont val="Times New Roman"/>
        <charset val="134"/>
      </rPr>
      <t>%</t>
    </r>
  </si>
  <si>
    <t>可持续影响指标</t>
  </si>
  <si>
    <t>服务对象满意度</t>
  </si>
  <si>
    <t>网络安全等级保护测评</t>
  </si>
  <si>
    <t>提升中心网络系统安全性</t>
  </si>
  <si>
    <t>提升了中心网络系统安全性</t>
  </si>
  <si>
    <t>项目完成度</t>
  </si>
  <si>
    <t>≥50%</t>
  </si>
  <si>
    <t>≥40%</t>
  </si>
  <si>
    <t>朝阳区高层次人才综合服务平台运维（尾款）</t>
  </si>
  <si>
    <t>对智慧人才系统进行运维，保障系统正常运行</t>
  </si>
  <si>
    <t>朝阳区人才地图智能决策系统运维(全款）</t>
  </si>
  <si>
    <t>对人才地图智能决策系统的运维，保持了对朝阳区内各领域及类型人才的地理分布特征，各街道的人才类型特征进行监测，对朝阳区内各类型人才与各就业地人才的居住地进行分析，结合区位条件、建成环境、人口特征、公服配套情况、街区活力、生活便利性、城市安全性等人居品质评估指标，判断居住地类型，了解各类人才的居住偏好。可以根据人才现状感知与人才流动监测数据结果，评估朝阳区各街道的人才吸引力，给出评估结果，为街道提升人才吸引力提供支持。</t>
  </si>
  <si>
    <t>2022年朝阳国际人才奖励扶持资金</t>
  </si>
  <si>
    <t>为加强对全球优质创新创业项目和人才的吸引聚集，举办ITEC全球创业赛，充分体现“务实”特点和“链接”作用，帮助全球创新创业生态圈内的各方主体认识朝阳、了解朝阳、走进朝阳，助力优质项目和人才在朝阳落地发展。按照特等奖1名500万元、一等奖2名200万元、二等奖4名100万元、三等奖6名50万元、优胜奖30名20万元的标准，给予优秀项目落地朝阳后奖励资助和全链条服务保障。</t>
  </si>
  <si>
    <t>加强对全球优质创新创业项目和人才的吸引聚集，举办ITEC全球创业赛，充分体现“务实”特点和“链接”作用，帮助全球创新创业生态圈内的各方主体认识朝阳、了解朝阳、走进朝阳，助力优质项目和人才在朝阳落地发展。按照特等奖1名500万元、一等奖2名200万元、二等奖4名100万元、三等奖6名50万元、优胜奖30名20万元的标准，给予优秀项目落地朝阳后奖励资助和全链条服务保障。</t>
  </si>
  <si>
    <t>奖励扶持申报人数</t>
  </si>
  <si>
    <t>≥20人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</si>
  <si>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20</t>
    </r>
    <r>
      <rPr>
        <sz val="9"/>
        <color rgb="FF000000"/>
        <rFont val="宋体"/>
        <charset val="134"/>
      </rPr>
      <t>人</t>
    </r>
  </si>
  <si>
    <t>≥80人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</si>
  <si>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80</t>
    </r>
    <r>
      <rPr>
        <sz val="9"/>
        <color rgb="FF000000"/>
        <rFont val="宋体"/>
        <charset val="134"/>
      </rPr>
      <t>人</t>
    </r>
  </si>
  <si>
    <r>
      <rPr>
        <sz val="9"/>
        <color rgb="FF000000"/>
        <rFont val="宋体"/>
        <charset val="134"/>
      </rPr>
      <t>第二季度支出</t>
    </r>
    <r>
      <rPr>
        <sz val="9"/>
        <color rgb="FF000000"/>
        <rFont val="Times New Roman"/>
        <charset val="134"/>
      </rPr>
      <t>70%</t>
    </r>
    <r>
      <rPr>
        <sz val="9"/>
        <color rgb="FF000000"/>
        <rFont val="宋体"/>
        <charset val="134"/>
      </rPr>
      <t>，第四季度支出全部</t>
    </r>
  </si>
  <si>
    <r>
      <rPr>
        <sz val="9"/>
        <color rgb="FF000000"/>
        <rFont val="宋体"/>
        <charset val="134"/>
      </rPr>
      <t>执行率</t>
    </r>
    <r>
      <rPr>
        <sz val="9"/>
        <color rgb="FF000000"/>
        <rFont val="Times New Roman"/>
        <charset val="134"/>
      </rPr>
      <t>37.5%</t>
    </r>
  </si>
  <si>
    <t>企业资信调查成本</t>
  </si>
  <si>
    <t>≤10万元</t>
  </si>
  <si>
    <r>
      <rPr>
        <sz val="9"/>
        <color rgb="FF000000"/>
        <rFont val="宋体"/>
        <charset val="134"/>
      </rPr>
      <t>≤</t>
    </r>
    <r>
      <rPr>
        <sz val="9"/>
        <color rgb="FF000000"/>
        <rFont val="Times New Roman"/>
        <charset val="134"/>
      </rPr>
      <t>10</t>
    </r>
    <r>
      <rPr>
        <sz val="9"/>
        <color rgb="FF000000"/>
        <rFont val="宋体"/>
        <charset val="134"/>
      </rPr>
      <t>万元</t>
    </r>
  </si>
  <si>
    <t>良</t>
  </si>
  <si>
    <t>国际化人才培养提升经费</t>
  </si>
  <si>
    <t>整合优质人才培育资源，深化人才发展体制机制改革，为国际化人才创新赋能，推动本土人才国际化，加强对人才的政治引领和政治吸纳。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</si>
  <si>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次</t>
    </r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</si>
  <si>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200</t>
    </r>
    <r>
      <rPr>
        <sz val="9"/>
        <color rgb="FF000000"/>
        <rFont val="宋体"/>
        <charset val="134"/>
      </rPr>
      <t>人次</t>
    </r>
  </si>
  <si>
    <t>培训发生安全事故次数</t>
  </si>
  <si>
    <t>等于0次</t>
  </si>
  <si>
    <r>
      <rPr>
        <sz val="9"/>
        <color rgb="FF000000"/>
        <rFont val="宋体"/>
        <charset val="134"/>
      </rPr>
      <t>等于</t>
    </r>
    <r>
      <rPr>
        <sz val="9"/>
        <color rgb="FF000000"/>
        <rFont val="Times New Roman"/>
        <charset val="134"/>
      </rPr>
      <t>0</t>
    </r>
    <r>
      <rPr>
        <sz val="9"/>
        <color rgb="FF000000"/>
        <rFont val="宋体"/>
        <charset val="134"/>
      </rPr>
      <t>次</t>
    </r>
  </si>
  <si>
    <r>
      <rPr>
        <sz val="9"/>
        <color rgb="FF000000"/>
        <rFont val="宋体"/>
        <charset val="134"/>
      </rPr>
      <t>执行率</t>
    </r>
    <r>
      <rPr>
        <sz val="9"/>
        <color rgb="FF000000"/>
        <rFont val="Times New Roman"/>
        <charset val="134"/>
      </rPr>
      <t>80%</t>
    </r>
  </si>
  <si>
    <t>≤5万元</t>
  </si>
  <si>
    <r>
      <rPr>
        <sz val="9"/>
        <color rgb="FF000000"/>
        <rFont val="宋体"/>
        <charset val="134"/>
      </rPr>
      <t>≤</t>
    </r>
    <r>
      <rPr>
        <sz val="9"/>
        <color rgb="FF000000"/>
        <rFont val="Times New Roman"/>
        <charset val="134"/>
      </rPr>
      <t>5</t>
    </r>
    <r>
      <rPr>
        <sz val="9"/>
        <color rgb="FF000000"/>
        <rFont val="宋体"/>
        <charset val="134"/>
      </rPr>
      <t>万元</t>
    </r>
  </si>
  <si>
    <t>培训导师成本</t>
  </si>
  <si>
    <t>≤2万元</t>
  </si>
  <si>
    <t>对国际化人才产生重大积极影响</t>
  </si>
  <si>
    <t>全区人才调研课题经费</t>
  </si>
  <si>
    <t>在全区人才资源统计、科技人才数据调研、全球创新创业服务场景发展趋势等领域开展深度调研，形成数据分析报告、调研报告等研究成果。</t>
  </si>
  <si>
    <t>≥3项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</si>
  <si>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项</t>
    </r>
  </si>
  <si>
    <t>≤35万元</t>
  </si>
  <si>
    <t>对本区人才工作措施提供分析和建议</t>
  </si>
  <si>
    <t>序号</t>
  </si>
  <si>
    <t>产出</t>
  </si>
  <si>
    <t>效益</t>
  </si>
  <si>
    <t>朝阳区高层次人才综合服务平台升级改造项目(中期款及尾款）</t>
  </si>
  <si>
    <t>朝阳区人才地图智能决策系统(尾款）</t>
  </si>
  <si>
    <t>北京市朝阳区高层次人才服务中心网络安全等级保护测评</t>
  </si>
  <si>
    <t>平均分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</si>
</sst>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</numFmts>
  <fonts count="3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6"/>
      <color rgb="FF000000"/>
      <name val="黑体"/>
      <charset val="134"/>
    </font>
    <font>
      <b/>
      <sz val="11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name val="Times New Roman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3" fillId="1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9" borderId="16" applyNumberFormat="0" applyAlignment="0" applyProtection="0">
      <alignment vertical="center"/>
    </xf>
    <xf numFmtId="0" fontId="34" fillId="9" borderId="20" applyNumberFormat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49" applyFill="1">
      <alignment vertical="center"/>
    </xf>
    <xf numFmtId="0" fontId="1" fillId="0" borderId="0" xfId="49">
      <alignment vertical="center"/>
    </xf>
    <xf numFmtId="0" fontId="1" fillId="0" borderId="0" xfId="49" applyAlignment="1">
      <alignment vertical="center" wrapText="1"/>
    </xf>
    <xf numFmtId="0" fontId="1" fillId="0" borderId="0" xfId="49" applyBorder="1">
      <alignment vertical="center"/>
    </xf>
    <xf numFmtId="0" fontId="1" fillId="0" borderId="0" xfId="49" applyBorder="1" applyAlignment="1">
      <alignment vertical="center" wrapText="1"/>
    </xf>
    <xf numFmtId="0" fontId="2" fillId="0" borderId="0" xfId="49" applyFont="1" applyBorder="1" applyAlignment="1">
      <alignment vertical="center" wrapText="1"/>
    </xf>
    <xf numFmtId="0" fontId="2" fillId="0" borderId="0" xfId="49" applyFont="1" applyBorder="1">
      <alignment vertical="center"/>
    </xf>
    <xf numFmtId="0" fontId="1" fillId="0" borderId="0" xfId="49" applyFill="1" applyBorder="1">
      <alignment vertical="center"/>
    </xf>
    <xf numFmtId="0" fontId="2" fillId="0" borderId="0" xfId="49" applyFont="1" applyFill="1" applyBorder="1" applyAlignment="1">
      <alignment vertical="center" wrapText="1"/>
    </xf>
    <xf numFmtId="0" fontId="2" fillId="0" borderId="0" xfId="49" applyFont="1" applyFill="1" applyBorder="1">
      <alignment vertical="center"/>
    </xf>
    <xf numFmtId="43" fontId="2" fillId="0" borderId="0" xfId="49" applyNumberFormat="1" applyFont="1" applyFill="1" applyBorder="1">
      <alignment vertical="center"/>
    </xf>
    <xf numFmtId="0" fontId="1" fillId="0" borderId="0" xfId="49" applyFill="1" applyBorder="1" applyAlignment="1">
      <alignment vertical="center" wrapText="1"/>
    </xf>
    <xf numFmtId="0" fontId="3" fillId="0" borderId="0" xfId="49" applyFont="1" applyFill="1" applyBorder="1">
      <alignment vertical="center"/>
    </xf>
    <xf numFmtId="0" fontId="2" fillId="0" borderId="0" xfId="49" applyFont="1" applyAlignment="1">
      <alignment vertical="center"/>
    </xf>
    <xf numFmtId="0" fontId="1" fillId="0" borderId="0" xfId="49" applyAlignment="1">
      <alignment vertical="center"/>
    </xf>
    <xf numFmtId="0" fontId="4" fillId="0" borderId="0" xfId="49" applyFont="1" applyAlignment="1">
      <alignment vertical="center"/>
    </xf>
    <xf numFmtId="0" fontId="5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  <xf numFmtId="0" fontId="7" fillId="0" borderId="1" xfId="49" applyFont="1" applyBorder="1" applyAlignment="1" applyProtection="1">
      <alignment horizontal="center" vertical="center" wrapText="1"/>
    </xf>
    <xf numFmtId="0" fontId="8" fillId="0" borderId="1" xfId="49" applyFont="1" applyBorder="1" applyAlignment="1" applyProtection="1">
      <alignment horizontal="center" vertical="center" wrapText="1"/>
    </xf>
    <xf numFmtId="0" fontId="9" fillId="0" borderId="1" xfId="49" applyFont="1" applyBorder="1" applyAlignment="1" applyProtection="1">
      <alignment horizontal="center" vertical="center" wrapText="1"/>
    </xf>
    <xf numFmtId="0" fontId="10" fillId="0" borderId="1" xfId="49" applyFont="1" applyBorder="1" applyAlignment="1" applyProtection="1">
      <alignment horizontal="center" vertical="center" wrapText="1"/>
    </xf>
    <xf numFmtId="0" fontId="7" fillId="0" borderId="1" xfId="49" applyFont="1" applyBorder="1" applyAlignment="1" applyProtection="1">
      <alignment horizontal="justify" vertical="center" wrapText="1"/>
    </xf>
    <xf numFmtId="43" fontId="9" fillId="0" borderId="1" xfId="49" applyNumberFormat="1" applyFont="1" applyBorder="1" applyAlignment="1" applyProtection="1">
      <alignment horizontal="center" vertical="center" wrapText="1"/>
    </xf>
    <xf numFmtId="0" fontId="10" fillId="0" borderId="1" xfId="49" applyFont="1" applyBorder="1" applyAlignment="1" applyProtection="1">
      <alignment horizontal="left" vertical="center" wrapText="1"/>
    </xf>
    <xf numFmtId="0" fontId="7" fillId="0" borderId="1" xfId="49" applyFont="1" applyBorder="1" applyAlignment="1" applyProtection="1">
      <alignment horizontal="left" vertical="center" wrapText="1"/>
    </xf>
    <xf numFmtId="0" fontId="9" fillId="0" borderId="2" xfId="49" applyFont="1" applyBorder="1" applyAlignment="1" applyProtection="1">
      <alignment horizontal="center" vertical="center" wrapText="1"/>
    </xf>
    <xf numFmtId="9" fontId="9" fillId="0" borderId="1" xfId="49" applyNumberFormat="1" applyFont="1" applyBorder="1" applyAlignment="1" applyProtection="1">
      <alignment horizontal="center" vertical="center" wrapText="1"/>
    </xf>
    <xf numFmtId="9" fontId="9" fillId="0" borderId="2" xfId="49" applyNumberFormat="1" applyFont="1" applyBorder="1" applyAlignment="1" applyProtection="1">
      <alignment horizontal="center" vertical="center" wrapText="1"/>
    </xf>
    <xf numFmtId="0" fontId="8" fillId="0" borderId="2" xfId="49" applyFont="1" applyBorder="1" applyAlignment="1" applyProtection="1">
      <alignment horizontal="center" vertical="center" wrapText="1"/>
    </xf>
    <xf numFmtId="0" fontId="10" fillId="0" borderId="3" xfId="49" applyFont="1" applyBorder="1" applyAlignment="1" applyProtection="1">
      <alignment horizontal="center" vertical="center" wrapText="1"/>
    </xf>
    <xf numFmtId="0" fontId="10" fillId="0" borderId="1" xfId="49" applyFont="1" applyBorder="1" applyAlignment="1" applyProtection="1">
      <alignment vertical="center" wrapText="1"/>
    </xf>
    <xf numFmtId="0" fontId="7" fillId="0" borderId="2" xfId="49" applyFont="1" applyBorder="1" applyAlignment="1" applyProtection="1">
      <alignment horizontal="center" vertical="center" wrapText="1"/>
    </xf>
    <xf numFmtId="0" fontId="11" fillId="0" borderId="1" xfId="49" applyFont="1" applyBorder="1" applyAlignment="1" applyProtection="1">
      <alignment vertical="center" wrapText="1"/>
    </xf>
    <xf numFmtId="10" fontId="9" fillId="0" borderId="2" xfId="49" applyNumberFormat="1" applyFont="1" applyBorder="1" applyAlignment="1" applyProtection="1">
      <alignment horizontal="center" vertical="center" wrapText="1"/>
    </xf>
    <xf numFmtId="176" fontId="9" fillId="0" borderId="1" xfId="49" applyNumberFormat="1" applyFont="1" applyBorder="1" applyAlignment="1" applyProtection="1">
      <alignment horizontal="center" vertical="center" wrapText="1"/>
    </xf>
    <xf numFmtId="0" fontId="7" fillId="0" borderId="3" xfId="49" applyFont="1" applyBorder="1" applyAlignment="1" applyProtection="1">
      <alignment horizontal="center" vertical="center" wrapText="1"/>
    </xf>
    <xf numFmtId="0" fontId="7" fillId="0" borderId="4" xfId="49" applyFont="1" applyBorder="1" applyAlignment="1" applyProtection="1">
      <alignment horizontal="center" vertical="center" wrapText="1"/>
    </xf>
    <xf numFmtId="0" fontId="12" fillId="0" borderId="5" xfId="49" applyFont="1" applyBorder="1" applyAlignment="1" applyProtection="1">
      <alignment horizontal="center" vertical="center"/>
    </xf>
    <xf numFmtId="0" fontId="13" fillId="0" borderId="5" xfId="49" applyFont="1" applyBorder="1" applyAlignment="1">
      <alignment vertical="center"/>
    </xf>
    <xf numFmtId="0" fontId="12" fillId="0" borderId="6" xfId="49" applyFont="1" applyBorder="1" applyAlignment="1" applyProtection="1">
      <alignment horizontal="center" vertical="center"/>
    </xf>
    <xf numFmtId="0" fontId="12" fillId="0" borderId="1" xfId="49" applyFont="1" applyBorder="1" applyAlignment="1" applyProtection="1">
      <alignment horizontal="center" vertical="center"/>
    </xf>
    <xf numFmtId="176" fontId="12" fillId="0" borderId="6" xfId="49" applyNumberFormat="1" applyFont="1" applyBorder="1" applyAlignment="1" applyProtection="1">
      <alignment horizontal="center" vertical="center"/>
    </xf>
    <xf numFmtId="0" fontId="14" fillId="0" borderId="1" xfId="49" applyFont="1" applyBorder="1" applyAlignment="1" applyProtection="1">
      <alignment horizontal="center" vertical="center"/>
    </xf>
    <xf numFmtId="0" fontId="15" fillId="0" borderId="1" xfId="49" applyFont="1" applyBorder="1" applyAlignment="1" applyProtection="1">
      <alignment vertical="center"/>
    </xf>
    <xf numFmtId="0" fontId="16" fillId="0" borderId="5" xfId="49" applyFont="1" applyBorder="1" applyAlignment="1" applyProtection="1">
      <alignment horizontal="center" vertical="center"/>
    </xf>
    <xf numFmtId="176" fontId="16" fillId="0" borderId="6" xfId="49" applyNumberFormat="1" applyFont="1" applyBorder="1" applyAlignment="1" applyProtection="1">
      <alignment horizontal="center" vertical="center"/>
    </xf>
    <xf numFmtId="0" fontId="3" fillId="0" borderId="1" xfId="49" applyFont="1" applyBorder="1" applyAlignment="1" applyProtection="1">
      <alignment vertical="center"/>
    </xf>
    <xf numFmtId="0" fontId="2" fillId="0" borderId="0" xfId="49" applyFont="1">
      <alignment vertical="center"/>
    </xf>
    <xf numFmtId="0" fontId="4" fillId="0" borderId="0" xfId="49" applyFont="1">
      <alignment vertical="center"/>
    </xf>
    <xf numFmtId="0" fontId="10" fillId="0" borderId="7" xfId="49" applyFont="1" applyBorder="1" applyAlignment="1" applyProtection="1">
      <alignment horizontal="center" vertical="center" wrapText="1"/>
    </xf>
    <xf numFmtId="0" fontId="10" fillId="0" borderId="4" xfId="49" applyFont="1" applyBorder="1" applyAlignment="1" applyProtection="1">
      <alignment horizontal="center" vertical="center" wrapText="1"/>
    </xf>
    <xf numFmtId="49" fontId="8" fillId="0" borderId="1" xfId="49" applyNumberFormat="1" applyFont="1" applyBorder="1" applyAlignment="1" applyProtection="1">
      <alignment horizontal="center" vertical="center" wrapText="1"/>
    </xf>
    <xf numFmtId="0" fontId="13" fillId="0" borderId="5" xfId="49" applyFont="1" applyBorder="1">
      <alignment vertical="center"/>
    </xf>
    <xf numFmtId="0" fontId="12" fillId="0" borderId="3" xfId="49" applyFont="1" applyBorder="1" applyAlignment="1" applyProtection="1">
      <alignment horizontal="center" vertical="center"/>
    </xf>
    <xf numFmtId="0" fontId="12" fillId="0" borderId="8" xfId="49" applyFont="1" applyBorder="1" applyAlignment="1" applyProtection="1">
      <alignment horizontal="center" vertical="center"/>
    </xf>
    <xf numFmtId="0" fontId="12" fillId="0" borderId="9" xfId="49" applyFont="1" applyBorder="1" applyAlignment="1" applyProtection="1">
      <alignment horizontal="center" vertical="center"/>
    </xf>
    <xf numFmtId="177" fontId="16" fillId="0" borderId="6" xfId="49" applyNumberFormat="1" applyFont="1" applyBorder="1" applyAlignment="1" applyProtection="1">
      <alignment horizontal="center" vertical="center"/>
    </xf>
    <xf numFmtId="0" fontId="3" fillId="0" borderId="1" xfId="49" applyFont="1" applyBorder="1" applyProtection="1">
      <alignment vertical="center"/>
    </xf>
    <xf numFmtId="0" fontId="10" fillId="0" borderId="2" xfId="49" applyFont="1" applyBorder="1" applyAlignment="1" applyProtection="1">
      <alignment horizontal="left" vertical="center" wrapText="1"/>
    </xf>
    <xf numFmtId="0" fontId="7" fillId="0" borderId="8" xfId="49" applyFont="1" applyBorder="1" applyAlignment="1" applyProtection="1">
      <alignment horizontal="left" vertical="center" wrapText="1"/>
    </xf>
    <xf numFmtId="0" fontId="7" fillId="0" borderId="6" xfId="49" applyFont="1" applyBorder="1" applyAlignment="1" applyProtection="1">
      <alignment horizontal="left" vertical="center" wrapText="1"/>
    </xf>
    <xf numFmtId="0" fontId="7" fillId="0" borderId="2" xfId="49" applyFont="1" applyBorder="1" applyAlignment="1" applyProtection="1">
      <alignment horizontal="left" vertical="center" wrapText="1"/>
    </xf>
    <xf numFmtId="0" fontId="10" fillId="0" borderId="8" xfId="49" applyFont="1" applyBorder="1" applyAlignment="1" applyProtection="1">
      <alignment horizontal="left" vertical="center" wrapText="1"/>
    </xf>
    <xf numFmtId="0" fontId="10" fillId="0" borderId="6" xfId="49" applyFont="1" applyBorder="1" applyAlignment="1" applyProtection="1">
      <alignment horizontal="left" vertical="center" wrapText="1"/>
    </xf>
    <xf numFmtId="43" fontId="9" fillId="0" borderId="2" xfId="49" applyNumberFormat="1" applyFont="1" applyBorder="1" applyAlignment="1" applyProtection="1">
      <alignment horizontal="center" vertical="center" wrapText="1"/>
    </xf>
    <xf numFmtId="0" fontId="10" fillId="0" borderId="10" xfId="49" applyFont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8" fillId="0" borderId="6" xfId="49" applyFont="1" applyBorder="1" applyAlignment="1" applyProtection="1">
      <alignment horizontal="center" vertical="center" wrapText="1"/>
    </xf>
    <xf numFmtId="9" fontId="9" fillId="0" borderId="6" xfId="49" applyNumberFormat="1" applyFont="1" applyBorder="1" applyAlignment="1" applyProtection="1">
      <alignment horizontal="center" vertical="center" wrapText="1"/>
    </xf>
    <xf numFmtId="0" fontId="7" fillId="0" borderId="10" xfId="49" applyFont="1" applyBorder="1" applyAlignment="1" applyProtection="1">
      <alignment horizontal="center" vertical="center" wrapText="1"/>
    </xf>
    <xf numFmtId="0" fontId="10" fillId="0" borderId="5" xfId="49" applyFont="1" applyBorder="1" applyAlignment="1" applyProtection="1">
      <alignment horizontal="left" vertical="center" wrapText="1"/>
    </xf>
    <xf numFmtId="0" fontId="7" fillId="0" borderId="11" xfId="49" applyFont="1" applyBorder="1" applyAlignment="1" applyProtection="1">
      <alignment horizontal="center" vertical="center" wrapText="1"/>
    </xf>
    <xf numFmtId="0" fontId="10" fillId="0" borderId="2" xfId="49" applyFont="1" applyBorder="1" applyAlignment="1" applyProtection="1">
      <alignment vertical="center" wrapText="1"/>
    </xf>
    <xf numFmtId="0" fontId="9" fillId="0" borderId="6" xfId="49" applyFont="1" applyBorder="1" applyAlignment="1" applyProtection="1">
      <alignment horizontal="center" vertical="center" wrapText="1"/>
    </xf>
    <xf numFmtId="0" fontId="7" fillId="0" borderId="6" xfId="49" applyFont="1" applyBorder="1" applyAlignment="1" applyProtection="1">
      <alignment horizontal="center" vertical="center" wrapText="1"/>
    </xf>
    <xf numFmtId="43" fontId="9" fillId="0" borderId="6" xfId="49" applyNumberFormat="1" applyFont="1" applyBorder="1" applyAlignment="1" applyProtection="1">
      <alignment horizontal="center" vertical="center" wrapText="1"/>
    </xf>
    <xf numFmtId="176" fontId="7" fillId="0" borderId="6" xfId="49" applyNumberFormat="1" applyFont="1" applyBorder="1" applyAlignment="1" applyProtection="1">
      <alignment horizontal="center" vertical="center" wrapText="1"/>
    </xf>
    <xf numFmtId="0" fontId="2" fillId="0" borderId="1" xfId="49" applyFont="1" applyBorder="1" applyAlignment="1" applyProtection="1">
      <alignment vertical="center"/>
    </xf>
    <xf numFmtId="0" fontId="7" fillId="0" borderId="5" xfId="49" applyFont="1" applyBorder="1" applyAlignment="1" applyProtection="1">
      <alignment horizontal="left" vertical="center" wrapText="1"/>
    </xf>
    <xf numFmtId="0" fontId="10" fillId="0" borderId="5" xfId="49" applyFont="1" applyBorder="1" applyAlignment="1" applyProtection="1">
      <alignment horizontal="center" vertical="center" wrapText="1"/>
    </xf>
    <xf numFmtId="0" fontId="7" fillId="0" borderId="5" xfId="49" applyFont="1" applyBorder="1" applyAlignment="1" applyProtection="1">
      <alignment horizontal="center" vertical="center" wrapText="1"/>
    </xf>
    <xf numFmtId="0" fontId="10" fillId="0" borderId="12" xfId="49" applyFont="1" applyBorder="1" applyAlignment="1" applyProtection="1">
      <alignment horizontal="center" vertical="center" wrapText="1"/>
    </xf>
    <xf numFmtId="0" fontId="10" fillId="0" borderId="11" xfId="49" applyFont="1" applyBorder="1" applyAlignment="1" applyProtection="1">
      <alignment horizontal="left" vertical="center" wrapText="1"/>
    </xf>
    <xf numFmtId="0" fontId="7" fillId="0" borderId="13" xfId="49" applyFont="1" applyBorder="1" applyAlignment="1" applyProtection="1">
      <alignment horizontal="left" vertical="center" wrapText="1"/>
    </xf>
    <xf numFmtId="0" fontId="7" fillId="0" borderId="9" xfId="49" applyFont="1" applyBorder="1" applyAlignment="1" applyProtection="1">
      <alignment horizontal="left" vertical="center" wrapText="1"/>
    </xf>
    <xf numFmtId="0" fontId="10" fillId="0" borderId="11" xfId="49" applyFont="1" applyBorder="1" applyAlignment="1" applyProtection="1">
      <alignment horizontal="center" vertical="center" wrapText="1"/>
    </xf>
    <xf numFmtId="0" fontId="8" fillId="0" borderId="1" xfId="49" applyFont="1" applyBorder="1" applyAlignment="1" applyProtection="1">
      <alignment horizontal="left" vertical="center" wrapText="1"/>
    </xf>
    <xf numFmtId="0" fontId="2" fillId="0" borderId="1" xfId="49" applyFont="1" applyBorder="1" applyProtection="1">
      <alignment vertical="center"/>
    </xf>
    <xf numFmtId="49" fontId="8" fillId="0" borderId="6" xfId="49" applyNumberFormat="1" applyFont="1" applyBorder="1" applyAlignment="1" applyProtection="1">
      <alignment horizontal="center" vertical="center" wrapText="1"/>
    </xf>
    <xf numFmtId="9" fontId="8" fillId="0" borderId="6" xfId="49" applyNumberFormat="1" applyFont="1" applyBorder="1" applyAlignment="1" applyProtection="1">
      <alignment horizontal="center" vertical="center" wrapText="1"/>
    </xf>
    <xf numFmtId="43" fontId="2" fillId="0" borderId="0" xfId="49" applyNumberFormat="1" applyFont="1">
      <alignment vertical="center"/>
    </xf>
    <xf numFmtId="0" fontId="14" fillId="0" borderId="6" xfId="49" applyFont="1" applyBorder="1" applyAlignment="1" applyProtection="1">
      <alignment horizontal="center" vertical="center"/>
    </xf>
    <xf numFmtId="0" fontId="7" fillId="0" borderId="7" xfId="49" applyFont="1" applyBorder="1" applyAlignment="1" applyProtection="1">
      <alignment horizontal="center" vertical="center" wrapText="1"/>
    </xf>
    <xf numFmtId="176" fontId="17" fillId="0" borderId="6" xfId="49" applyNumberFormat="1" applyFont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40"/>
  <sheetViews>
    <sheetView tabSelected="1" zoomScale="70" zoomScaleNormal="70" workbookViewId="0">
      <selection activeCell="P16" sqref="P16"/>
    </sheetView>
  </sheetViews>
  <sheetFormatPr defaultColWidth="10.6333333333333" defaultRowHeight="23.5" customHeight="1"/>
  <cols>
    <col min="1" max="1" width="5.09166666666667" style="14" customWidth="1"/>
    <col min="2" max="2" width="9.63333333333333" style="14" customWidth="1"/>
    <col min="3" max="3" width="8.63333333333333" style="14" customWidth="1"/>
    <col min="4" max="4" width="9.45" style="14" customWidth="1"/>
    <col min="5" max="5" width="16.3666666666667" style="14" customWidth="1"/>
    <col min="6" max="6" width="2.54166666666667" style="14" customWidth="1"/>
    <col min="7" max="7" width="17.0916666666667" style="14" customWidth="1"/>
    <col min="8" max="8" width="17.9083333333333" style="14" customWidth="1"/>
    <col min="9" max="9" width="2.725" style="14" customWidth="1"/>
    <col min="10" max="10" width="6.45" style="14" customWidth="1"/>
    <col min="11" max="11" width="7.90833333333333" style="14" customWidth="1"/>
    <col min="12" max="12" width="21.0916666666667" style="14" customWidth="1"/>
    <col min="13" max="38" width="10.6333333333333" style="14"/>
    <col min="39" max="16384" width="10.6333333333333" style="15"/>
  </cols>
  <sheetData>
    <row r="1" customHeight="1" spans="1:1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4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9</v>
      </c>
      <c r="D6" s="22"/>
      <c r="E6" s="22"/>
      <c r="F6" s="22"/>
      <c r="G6" s="22"/>
      <c r="H6" s="20" t="s">
        <v>10</v>
      </c>
      <c r="I6" s="20"/>
      <c r="J6" s="22">
        <v>64377319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125</v>
      </c>
      <c r="F8" s="25">
        <v>125</v>
      </c>
      <c r="G8" s="25"/>
      <c r="H8" s="25">
        <v>125</v>
      </c>
      <c r="I8" s="25"/>
      <c r="J8" s="34">
        <v>10</v>
      </c>
      <c r="K8" s="36">
        <f>H8/F8</f>
        <v>1</v>
      </c>
      <c r="L8" s="37">
        <f>K8*10</f>
        <v>10</v>
      </c>
    </row>
    <row r="9" ht="28" customHeight="1" spans="1:12">
      <c r="A9" s="20"/>
      <c r="B9" s="20"/>
      <c r="C9" s="20" t="s">
        <v>19</v>
      </c>
      <c r="D9" s="20"/>
      <c r="E9" s="25">
        <v>125</v>
      </c>
      <c r="F9" s="25">
        <v>125</v>
      </c>
      <c r="G9" s="25"/>
      <c r="H9" s="25">
        <v>125</v>
      </c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70.5" customHeight="1" spans="1:12">
      <c r="A13" s="20"/>
      <c r="B13" s="21" t="s">
        <v>26</v>
      </c>
      <c r="C13" s="22"/>
      <c r="D13" s="22"/>
      <c r="E13" s="22"/>
      <c r="F13" s="22"/>
      <c r="G13" s="22"/>
      <c r="H13" s="21" t="s">
        <v>27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38"/>
      <c r="J15" s="38"/>
      <c r="K15" s="39"/>
      <c r="L15" s="20"/>
    </row>
    <row r="16" s="14" customFormat="1" ht="40.5" customHeight="1" spans="1:12">
      <c r="A16" s="20"/>
      <c r="B16" s="23" t="s">
        <v>37</v>
      </c>
      <c r="C16" s="23" t="s">
        <v>38</v>
      </c>
      <c r="D16" s="27" t="s">
        <v>39</v>
      </c>
      <c r="E16" s="27"/>
      <c r="F16" s="27"/>
      <c r="G16" s="21" t="s">
        <v>40</v>
      </c>
      <c r="H16" s="28" t="s">
        <v>41</v>
      </c>
      <c r="I16" s="40">
        <v>2</v>
      </c>
      <c r="J16" s="41"/>
      <c r="K16" s="42">
        <v>2</v>
      </c>
      <c r="L16" s="43"/>
    </row>
    <row r="17" ht="40.5" customHeight="1" spans="1:12">
      <c r="A17" s="20"/>
      <c r="B17" s="20"/>
      <c r="C17" s="20"/>
      <c r="D17" s="27" t="s">
        <v>42</v>
      </c>
      <c r="E17" s="27"/>
      <c r="F17" s="27"/>
      <c r="G17" s="21" t="s">
        <v>43</v>
      </c>
      <c r="H17" s="28" t="s">
        <v>44</v>
      </c>
      <c r="I17" s="40">
        <v>2</v>
      </c>
      <c r="J17" s="41"/>
      <c r="K17" s="42">
        <v>2</v>
      </c>
      <c r="L17" s="43"/>
    </row>
    <row r="18" s="14" customFormat="1" ht="40.5" customHeight="1" spans="1:12">
      <c r="A18" s="20"/>
      <c r="B18" s="20"/>
      <c r="C18" s="20"/>
      <c r="D18" s="27" t="s">
        <v>45</v>
      </c>
      <c r="E18" s="27"/>
      <c r="F18" s="27"/>
      <c r="G18" s="21" t="s">
        <v>46</v>
      </c>
      <c r="H18" s="21" t="s">
        <v>46</v>
      </c>
      <c r="I18" s="40">
        <v>2</v>
      </c>
      <c r="J18" s="41"/>
      <c r="K18" s="42">
        <v>2</v>
      </c>
      <c r="L18" s="43"/>
    </row>
    <row r="19" ht="40.5" customHeight="1" spans="1:12">
      <c r="A19" s="20"/>
      <c r="B19" s="20"/>
      <c r="C19" s="20"/>
      <c r="D19" s="27" t="s">
        <v>47</v>
      </c>
      <c r="E19" s="27"/>
      <c r="F19" s="27"/>
      <c r="G19" s="21" t="s">
        <v>48</v>
      </c>
      <c r="H19" s="28">
        <v>137</v>
      </c>
      <c r="I19" s="40">
        <v>2</v>
      </c>
      <c r="J19" s="41"/>
      <c r="K19" s="42">
        <v>1.9</v>
      </c>
      <c r="L19" s="43"/>
    </row>
    <row r="20" ht="40.5" customHeight="1" spans="1:12">
      <c r="A20" s="20"/>
      <c r="B20" s="20"/>
      <c r="C20" s="20"/>
      <c r="D20" s="27" t="s">
        <v>49</v>
      </c>
      <c r="E20" s="27"/>
      <c r="F20" s="27"/>
      <c r="G20" s="21" t="s">
        <v>50</v>
      </c>
      <c r="H20" s="21" t="s">
        <v>50</v>
      </c>
      <c r="I20" s="40">
        <v>2</v>
      </c>
      <c r="J20" s="41"/>
      <c r="K20" s="42">
        <v>2</v>
      </c>
      <c r="L20" s="43"/>
    </row>
    <row r="21" s="14" customFormat="1" ht="40.5" customHeight="1" spans="1:12">
      <c r="A21" s="20"/>
      <c r="B21" s="20"/>
      <c r="C21" s="23" t="s">
        <v>51</v>
      </c>
      <c r="D21" s="27" t="s">
        <v>52</v>
      </c>
      <c r="E21" s="27"/>
      <c r="F21" s="27"/>
      <c r="G21" s="29">
        <v>1</v>
      </c>
      <c r="H21" s="29">
        <v>1</v>
      </c>
      <c r="I21" s="40">
        <v>10</v>
      </c>
      <c r="J21" s="41"/>
      <c r="K21" s="42">
        <v>10</v>
      </c>
      <c r="L21" s="43"/>
    </row>
    <row r="22" s="14" customFormat="1" ht="40.5" customHeight="1" spans="1:12">
      <c r="A22" s="20"/>
      <c r="B22" s="20"/>
      <c r="C22" s="20"/>
      <c r="D22" s="27" t="s">
        <v>53</v>
      </c>
      <c r="E22" s="27"/>
      <c r="F22" s="27"/>
      <c r="G22" s="29">
        <v>1</v>
      </c>
      <c r="H22" s="29">
        <v>1</v>
      </c>
      <c r="I22" s="40">
        <v>10</v>
      </c>
      <c r="J22" s="41"/>
      <c r="K22" s="42">
        <v>10</v>
      </c>
      <c r="L22" s="43"/>
    </row>
    <row r="23" ht="40.5" customHeight="1" spans="1:12">
      <c r="A23" s="20"/>
      <c r="B23" s="20"/>
      <c r="C23" s="23" t="s">
        <v>54</v>
      </c>
      <c r="D23" s="27" t="s">
        <v>55</v>
      </c>
      <c r="E23" s="27"/>
      <c r="F23" s="27"/>
      <c r="G23" s="22" t="s">
        <v>56</v>
      </c>
      <c r="H23" s="22" t="s">
        <v>57</v>
      </c>
      <c r="I23" s="40">
        <v>5</v>
      </c>
      <c r="J23" s="41"/>
      <c r="K23" s="44">
        <v>3.7</v>
      </c>
      <c r="L23" s="45"/>
    </row>
    <row r="24" ht="40.5" customHeight="1" spans="1:12">
      <c r="A24" s="20"/>
      <c r="B24" s="20"/>
      <c r="C24" s="20"/>
      <c r="D24" s="27" t="s">
        <v>58</v>
      </c>
      <c r="E24" s="27"/>
      <c r="F24" s="27"/>
      <c r="G24" s="22" t="s">
        <v>59</v>
      </c>
      <c r="H24" s="22" t="s">
        <v>59</v>
      </c>
      <c r="I24" s="40">
        <v>10</v>
      </c>
      <c r="J24" s="41"/>
      <c r="K24" s="42">
        <v>10</v>
      </c>
      <c r="L24" s="43"/>
    </row>
    <row r="25" ht="40.5" customHeight="1" spans="1:12">
      <c r="A25" s="20"/>
      <c r="B25" s="20"/>
      <c r="C25" s="23" t="s">
        <v>60</v>
      </c>
      <c r="D25" s="27" t="s">
        <v>61</v>
      </c>
      <c r="E25" s="27"/>
      <c r="F25" s="27"/>
      <c r="G25" s="21" t="s">
        <v>62</v>
      </c>
      <c r="H25" s="21" t="s">
        <v>62</v>
      </c>
      <c r="I25" s="40">
        <v>5</v>
      </c>
      <c r="J25" s="41"/>
      <c r="K25" s="42">
        <v>5</v>
      </c>
      <c r="L25" s="43"/>
    </row>
    <row r="26" ht="40.5" customHeight="1" spans="1:12">
      <c r="A26" s="20"/>
      <c r="B26" s="32" t="s">
        <v>63</v>
      </c>
      <c r="C26" s="32" t="s">
        <v>64</v>
      </c>
      <c r="D26" s="27" t="s">
        <v>65</v>
      </c>
      <c r="E26" s="27"/>
      <c r="F26" s="27"/>
      <c r="G26" s="22" t="s">
        <v>66</v>
      </c>
      <c r="H26" s="22" t="s">
        <v>67</v>
      </c>
      <c r="I26" s="40">
        <v>15</v>
      </c>
      <c r="J26" s="41"/>
      <c r="K26" s="42">
        <v>15</v>
      </c>
      <c r="L26" s="43"/>
    </row>
    <row r="27" ht="40.5" customHeight="1" spans="1:12">
      <c r="A27" s="20"/>
      <c r="B27" s="39"/>
      <c r="C27" s="53"/>
      <c r="D27" s="27" t="s">
        <v>68</v>
      </c>
      <c r="E27" s="27"/>
      <c r="F27" s="27"/>
      <c r="G27" s="22" t="s">
        <v>69</v>
      </c>
      <c r="H27" s="22" t="s">
        <v>70</v>
      </c>
      <c r="I27" s="40">
        <v>15</v>
      </c>
      <c r="J27" s="41"/>
      <c r="K27" s="42">
        <v>15</v>
      </c>
      <c r="L27" s="43"/>
    </row>
    <row r="28" ht="40.5" customHeight="1" spans="1:12">
      <c r="A28" s="20"/>
      <c r="B28" s="23" t="s">
        <v>71</v>
      </c>
      <c r="C28" s="33" t="s">
        <v>72</v>
      </c>
      <c r="D28" s="27" t="s">
        <v>73</v>
      </c>
      <c r="E28" s="27"/>
      <c r="F28" s="27"/>
      <c r="G28" s="22" t="s">
        <v>74</v>
      </c>
      <c r="H28" s="22" t="s">
        <v>74</v>
      </c>
      <c r="I28" s="40">
        <v>10</v>
      </c>
      <c r="J28" s="41"/>
      <c r="K28" s="42">
        <v>10</v>
      </c>
      <c r="L28" s="46"/>
    </row>
    <row r="29" customHeight="1" spans="1:12">
      <c r="A29" s="20" t="s">
        <v>75</v>
      </c>
      <c r="B29" s="20"/>
      <c r="C29" s="20"/>
      <c r="D29" s="20"/>
      <c r="E29" s="20"/>
      <c r="F29" s="20"/>
      <c r="G29" s="20"/>
      <c r="H29" s="34"/>
      <c r="I29" s="47">
        <v>100</v>
      </c>
      <c r="J29" s="41"/>
      <c r="K29" s="96">
        <f>SUM(K16:K28)+L8</f>
        <v>98.6</v>
      </c>
      <c r="L29" s="49"/>
    </row>
    <row r="30" customHeight="1" spans="1:12">
      <c r="A30" s="35" t="s">
        <v>76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customHeight="1" spans="1:1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</row>
    <row r="36" customHeight="1" spans="1:1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customHeight="1" spans="1:1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</row>
    <row r="38" customHeight="1" spans="1:1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customHeight="1" spans="1:1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</row>
    <row r="40" customHeight="1" spans="1:1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</row>
  </sheetData>
  <mergeCells count="76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D23:F23"/>
    <mergeCell ref="I23:J23"/>
    <mergeCell ref="D24:F24"/>
    <mergeCell ref="I24:J24"/>
    <mergeCell ref="D25:F25"/>
    <mergeCell ref="I25:J25"/>
    <mergeCell ref="D26:F26"/>
    <mergeCell ref="I26:J26"/>
    <mergeCell ref="D27:F27"/>
    <mergeCell ref="I27:J27"/>
    <mergeCell ref="D28:F28"/>
    <mergeCell ref="I28:J28"/>
    <mergeCell ref="A29:H29"/>
    <mergeCell ref="I29:J29"/>
    <mergeCell ref="A12:A13"/>
    <mergeCell ref="A14:A28"/>
    <mergeCell ref="B14:B15"/>
    <mergeCell ref="B16:B25"/>
    <mergeCell ref="B26:B27"/>
    <mergeCell ref="C14:C15"/>
    <mergeCell ref="C16:C20"/>
    <mergeCell ref="C21:C22"/>
    <mergeCell ref="C23:C24"/>
    <mergeCell ref="C26:C27"/>
    <mergeCell ref="K14:K15"/>
    <mergeCell ref="L14:L15"/>
    <mergeCell ref="D14:F15"/>
    <mergeCell ref="I14:J15"/>
    <mergeCell ref="A7:B11"/>
    <mergeCell ref="A30:L40"/>
  </mergeCells>
  <pageMargins left="0.699305555555556" right="0.699305555555556" top="0.75" bottom="0.75" header="0.3" footer="0.3"/>
  <pageSetup paperSize="9" scale="58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M34"/>
  <sheetViews>
    <sheetView zoomScale="55" zoomScaleNormal="55" topLeftCell="A12" workbookViewId="0">
      <selection activeCell="Q40" sqref="Q40"/>
    </sheetView>
  </sheetViews>
  <sheetFormatPr defaultColWidth="10.6333333333333" defaultRowHeight="23.5" customHeight="1"/>
  <cols>
    <col min="1" max="1" width="5.09166666666667" style="50" customWidth="1"/>
    <col min="2" max="2" width="9.63333333333333" style="50" customWidth="1"/>
    <col min="3" max="3" width="8.63333333333333" style="50" customWidth="1"/>
    <col min="4" max="4" width="9.45" style="50" customWidth="1"/>
    <col min="5" max="5" width="16.3666666666667" style="50" customWidth="1"/>
    <col min="6" max="6" width="2.54166666666667" style="50" customWidth="1"/>
    <col min="7" max="7" width="17.0916666666667" style="50" customWidth="1"/>
    <col min="8" max="8" width="17.9083333333333" style="50" customWidth="1"/>
    <col min="9" max="9" width="2.725" style="50" customWidth="1"/>
    <col min="10" max="10" width="6.45" style="50" customWidth="1"/>
    <col min="11" max="11" width="7.90833333333333" style="50" customWidth="1"/>
    <col min="12" max="12" width="16.1833333333333" style="50" customWidth="1"/>
    <col min="13" max="13" width="10.6333333333333" style="50" hidden="1" customWidth="1"/>
    <col min="14" max="40" width="10.6333333333333" style="50"/>
    <col min="41" max="16384" width="10.6333333333333" style="2"/>
  </cols>
  <sheetData>
    <row r="1" customHeight="1" spans="1:12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193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133</v>
      </c>
      <c r="D6" s="22"/>
      <c r="E6" s="22"/>
      <c r="F6" s="22"/>
      <c r="G6" s="22"/>
      <c r="H6" s="20" t="s">
        <v>10</v>
      </c>
      <c r="I6" s="20"/>
      <c r="J6" s="22">
        <v>84296163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6.2</v>
      </c>
      <c r="F8" s="25">
        <v>6.2</v>
      </c>
      <c r="G8" s="25"/>
      <c r="H8" s="25">
        <v>6.2</v>
      </c>
      <c r="I8" s="25"/>
      <c r="J8" s="34">
        <v>10</v>
      </c>
      <c r="K8" s="36">
        <f>H8/F8</f>
        <v>1</v>
      </c>
      <c r="L8" s="25">
        <f>K8*10</f>
        <v>10</v>
      </c>
    </row>
    <row r="9" ht="28" customHeight="1" spans="1:12">
      <c r="A9" s="20"/>
      <c r="B9" s="20"/>
      <c r="C9" s="20" t="s">
        <v>19</v>
      </c>
      <c r="D9" s="20"/>
      <c r="E9" s="25">
        <v>6.2</v>
      </c>
      <c r="F9" s="25">
        <v>6.2</v>
      </c>
      <c r="G9" s="25"/>
      <c r="H9" s="25"/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188" customHeight="1" spans="1:12">
      <c r="A13" s="20"/>
      <c r="B13" s="21" t="s">
        <v>194</v>
      </c>
      <c r="C13" s="22"/>
      <c r="D13" s="22"/>
      <c r="E13" s="22"/>
      <c r="F13" s="22"/>
      <c r="G13" s="22"/>
      <c r="H13" s="21" t="s">
        <v>194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38"/>
      <c r="E15" s="38"/>
      <c r="F15" s="38"/>
      <c r="G15" s="20" t="s">
        <v>35</v>
      </c>
      <c r="H15" s="20" t="s">
        <v>36</v>
      </c>
      <c r="I15" s="20"/>
      <c r="J15" s="20"/>
      <c r="K15" s="39"/>
      <c r="L15" s="20"/>
    </row>
    <row r="16" ht="40.5" customHeight="1" spans="1:12">
      <c r="A16" s="20"/>
      <c r="B16" s="23" t="s">
        <v>37</v>
      </c>
      <c r="C16" s="68" t="s">
        <v>38</v>
      </c>
      <c r="D16" s="73" t="s">
        <v>171</v>
      </c>
      <c r="E16" s="81"/>
      <c r="F16" s="81"/>
      <c r="G16" s="70" t="s">
        <v>172</v>
      </c>
      <c r="H16" s="70" t="s">
        <v>172</v>
      </c>
      <c r="I16" s="28">
        <v>10</v>
      </c>
      <c r="J16" s="76"/>
      <c r="K16" s="22">
        <v>10</v>
      </c>
      <c r="L16" s="22"/>
    </row>
    <row r="17" s="50" customFormat="1" ht="40.5" customHeight="1" spans="1:12">
      <c r="A17" s="20"/>
      <c r="B17" s="34"/>
      <c r="C17" s="82" t="s">
        <v>51</v>
      </c>
      <c r="D17" s="69" t="s">
        <v>173</v>
      </c>
      <c r="E17" s="69"/>
      <c r="F17" s="69"/>
      <c r="G17" s="71" t="s">
        <v>130</v>
      </c>
      <c r="H17" s="71" t="s">
        <v>130</v>
      </c>
      <c r="I17" s="28">
        <v>10</v>
      </c>
      <c r="J17" s="76"/>
      <c r="K17" s="22">
        <v>10</v>
      </c>
      <c r="L17" s="22"/>
    </row>
    <row r="18" s="50" customFormat="1" ht="40.5" customHeight="1" spans="1:12">
      <c r="A18" s="20"/>
      <c r="B18" s="34"/>
      <c r="C18" s="83"/>
      <c r="D18" s="69" t="s">
        <v>174</v>
      </c>
      <c r="E18" s="69"/>
      <c r="F18" s="69"/>
      <c r="G18" s="71" t="s">
        <v>130</v>
      </c>
      <c r="H18" s="71" t="s">
        <v>130</v>
      </c>
      <c r="I18" s="28">
        <v>10</v>
      </c>
      <c r="J18" s="76"/>
      <c r="K18" s="22">
        <v>10</v>
      </c>
      <c r="L18" s="22"/>
    </row>
    <row r="19" ht="40.5" customHeight="1" spans="1:12">
      <c r="A19" s="20"/>
      <c r="B19" s="20"/>
      <c r="C19" s="84" t="s">
        <v>60</v>
      </c>
      <c r="D19" s="85" t="s">
        <v>175</v>
      </c>
      <c r="E19" s="86"/>
      <c r="F19" s="87"/>
      <c r="G19" s="71" t="s">
        <v>176</v>
      </c>
      <c r="H19" s="71" t="s">
        <v>176</v>
      </c>
      <c r="I19" s="28">
        <v>10</v>
      </c>
      <c r="J19" s="76"/>
      <c r="K19" s="22">
        <v>10</v>
      </c>
      <c r="L19" s="22"/>
    </row>
    <row r="20" ht="40.5" customHeight="1" spans="1:12">
      <c r="A20" s="20"/>
      <c r="B20" s="20"/>
      <c r="C20" s="88"/>
      <c r="D20" s="85" t="s">
        <v>177</v>
      </c>
      <c r="E20" s="86"/>
      <c r="F20" s="87"/>
      <c r="G20" s="71" t="s">
        <v>178</v>
      </c>
      <c r="H20" s="71" t="s">
        <v>178</v>
      </c>
      <c r="I20" s="28">
        <v>10</v>
      </c>
      <c r="J20" s="76"/>
      <c r="K20" s="22">
        <v>10</v>
      </c>
      <c r="L20" s="89"/>
    </row>
    <row r="21" ht="40.5" customHeight="1" spans="1:12">
      <c r="A21" s="20"/>
      <c r="B21" s="23" t="s">
        <v>63</v>
      </c>
      <c r="C21" s="23" t="s">
        <v>64</v>
      </c>
      <c r="D21" s="61" t="s">
        <v>179</v>
      </c>
      <c r="E21" s="62"/>
      <c r="F21" s="63"/>
      <c r="G21" s="21" t="s">
        <v>96</v>
      </c>
      <c r="H21" s="21" t="s">
        <v>97</v>
      </c>
      <c r="I21" s="28">
        <v>30</v>
      </c>
      <c r="J21" s="76"/>
      <c r="K21" s="76">
        <v>27</v>
      </c>
      <c r="L21" s="76"/>
    </row>
    <row r="22" ht="40.5" customHeight="1" spans="1:13">
      <c r="A22" s="20"/>
      <c r="B22" s="23" t="s">
        <v>71</v>
      </c>
      <c r="C22" s="33" t="s">
        <v>72</v>
      </c>
      <c r="D22" s="64" t="s">
        <v>180</v>
      </c>
      <c r="E22" s="62"/>
      <c r="F22" s="63"/>
      <c r="G22" s="22" t="s">
        <v>130</v>
      </c>
      <c r="H22" s="22" t="s">
        <v>130</v>
      </c>
      <c r="I22" s="28">
        <v>10</v>
      </c>
      <c r="J22" s="76"/>
      <c r="K22" s="76">
        <v>8</v>
      </c>
      <c r="L22" s="35"/>
      <c r="M22" s="50">
        <f>SUM(K22:K22)</f>
        <v>8</v>
      </c>
    </row>
    <row r="23" customHeight="1" spans="1:12">
      <c r="A23" s="20" t="s">
        <v>75</v>
      </c>
      <c r="B23" s="20"/>
      <c r="C23" s="20"/>
      <c r="D23" s="20"/>
      <c r="E23" s="20"/>
      <c r="F23" s="20"/>
      <c r="G23" s="20"/>
      <c r="H23" s="20"/>
      <c r="I23" s="20">
        <f>SUM(I16:J22)+J8</f>
        <v>100</v>
      </c>
      <c r="J23" s="20"/>
      <c r="K23" s="79">
        <f>SUM(K16:K22)+L8</f>
        <v>95</v>
      </c>
      <c r="L23" s="90"/>
    </row>
    <row r="24" customHeight="1" spans="1:12">
      <c r="A24" s="35" t="s">
        <v>76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</sheetData>
  <mergeCells count="61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A23:H23"/>
    <mergeCell ref="I23:J23"/>
    <mergeCell ref="A12:A13"/>
    <mergeCell ref="A14:A22"/>
    <mergeCell ref="B14:B15"/>
    <mergeCell ref="B16:B20"/>
    <mergeCell ref="C14:C15"/>
    <mergeCell ref="C17:C18"/>
    <mergeCell ref="C19:C20"/>
    <mergeCell ref="K14:K15"/>
    <mergeCell ref="L14:L15"/>
    <mergeCell ref="D14:F15"/>
    <mergeCell ref="I14:J15"/>
    <mergeCell ref="A7:B11"/>
    <mergeCell ref="A24:L34"/>
  </mergeCells>
  <pageMargins left="0.699305555555556" right="0.699305555555556" top="0.75" bottom="0.75" header="0.3" footer="0.3"/>
  <pageSetup paperSize="9" scale="65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M34"/>
  <sheetViews>
    <sheetView zoomScale="55" zoomScaleNormal="55" topLeftCell="A7" workbookViewId="0">
      <selection activeCell="A24" sqref="$A24:$XFD24"/>
    </sheetView>
  </sheetViews>
  <sheetFormatPr defaultColWidth="10.6333333333333" defaultRowHeight="23.5" customHeight="1"/>
  <cols>
    <col min="1" max="1" width="5.09166666666667" style="14" customWidth="1"/>
    <col min="2" max="2" width="9.63333333333333" style="14" customWidth="1"/>
    <col min="3" max="3" width="10" style="14" customWidth="1"/>
    <col min="4" max="4" width="9.45" style="14" customWidth="1"/>
    <col min="5" max="5" width="16.3666666666667" style="14" customWidth="1"/>
    <col min="6" max="6" width="2.54166666666667" style="14" customWidth="1"/>
    <col min="7" max="7" width="17.0916666666667" style="14" customWidth="1"/>
    <col min="8" max="8" width="17.9083333333333" style="14" customWidth="1"/>
    <col min="9" max="9" width="1.54166666666667" style="14" customWidth="1"/>
    <col min="10" max="10" width="6.45" style="14" customWidth="1"/>
    <col min="11" max="11" width="7.90833333333333" style="14" customWidth="1"/>
    <col min="12" max="12" width="21.6333333333333" style="14" customWidth="1"/>
    <col min="13" max="13" width="10.6333333333333" style="14" hidden="1" customWidth="1"/>
    <col min="14" max="40" width="10.6333333333333" style="14"/>
    <col min="41" max="16384" width="10.6333333333333" style="15"/>
  </cols>
  <sheetData>
    <row r="1" customHeight="1" spans="1:1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195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34" t="s">
        <v>7</v>
      </c>
      <c r="I5" s="77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133</v>
      </c>
      <c r="D6" s="22"/>
      <c r="E6" s="22"/>
      <c r="F6" s="22"/>
      <c r="G6" s="22"/>
      <c r="H6" s="20" t="s">
        <v>10</v>
      </c>
      <c r="I6" s="20"/>
      <c r="J6" s="22">
        <v>84296163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34" t="s">
        <v>14</v>
      </c>
      <c r="I7" s="77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9.5</v>
      </c>
      <c r="F8" s="25">
        <v>9.5</v>
      </c>
      <c r="G8" s="25"/>
      <c r="H8" s="67">
        <v>9.425</v>
      </c>
      <c r="I8" s="78"/>
      <c r="J8" s="34">
        <v>10</v>
      </c>
      <c r="K8" s="36">
        <f>H8/F8</f>
        <v>0.992105263157895</v>
      </c>
      <c r="L8" s="25">
        <f>K8*10</f>
        <v>9.92105263157895</v>
      </c>
    </row>
    <row r="9" ht="28" customHeight="1" spans="1:12">
      <c r="A9" s="20"/>
      <c r="B9" s="20"/>
      <c r="C9" s="20" t="s">
        <v>19</v>
      </c>
      <c r="D9" s="20"/>
      <c r="E9" s="25">
        <v>9.5</v>
      </c>
      <c r="F9" s="25">
        <v>9.5</v>
      </c>
      <c r="G9" s="25"/>
      <c r="H9" s="67"/>
      <c r="I9" s="78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67"/>
      <c r="I10" s="78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67"/>
      <c r="I11" s="78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98.5" customHeight="1" spans="1:12">
      <c r="A13" s="20"/>
      <c r="B13" s="21" t="s">
        <v>183</v>
      </c>
      <c r="C13" s="22"/>
      <c r="D13" s="22"/>
      <c r="E13" s="22"/>
      <c r="F13" s="22"/>
      <c r="G13" s="22"/>
      <c r="H13" s="21" t="s">
        <v>196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38"/>
      <c r="E15" s="38"/>
      <c r="F15" s="38"/>
      <c r="G15" s="20" t="s">
        <v>35</v>
      </c>
      <c r="H15" s="20" t="s">
        <v>36</v>
      </c>
      <c r="I15" s="20"/>
      <c r="J15" s="20"/>
      <c r="K15" s="39"/>
      <c r="L15" s="20"/>
    </row>
    <row r="16" ht="40.5" customHeight="1" spans="1:12">
      <c r="A16" s="20"/>
      <c r="B16" s="23" t="s">
        <v>37</v>
      </c>
      <c r="C16" s="68" t="s">
        <v>38</v>
      </c>
      <c r="D16" s="69" t="s">
        <v>171</v>
      </c>
      <c r="E16" s="69"/>
      <c r="F16" s="69"/>
      <c r="G16" s="70" t="s">
        <v>172</v>
      </c>
      <c r="H16" s="70" t="s">
        <v>172</v>
      </c>
      <c r="I16" s="28">
        <v>10</v>
      </c>
      <c r="J16" s="76"/>
      <c r="K16" s="22">
        <v>10</v>
      </c>
      <c r="L16" s="22"/>
    </row>
    <row r="17" s="14" customFormat="1" ht="40.5" customHeight="1" spans="1:12">
      <c r="A17" s="20"/>
      <c r="B17" s="20"/>
      <c r="C17" s="68" t="s">
        <v>51</v>
      </c>
      <c r="D17" s="69" t="s">
        <v>173</v>
      </c>
      <c r="E17" s="69"/>
      <c r="F17" s="69"/>
      <c r="G17" s="71" t="s">
        <v>130</v>
      </c>
      <c r="H17" s="71" t="s">
        <v>130</v>
      </c>
      <c r="I17" s="28">
        <v>10</v>
      </c>
      <c r="J17" s="76"/>
      <c r="K17" s="22">
        <v>10</v>
      </c>
      <c r="L17" s="22"/>
    </row>
    <row r="18" s="14" customFormat="1" ht="40.5" customHeight="1" spans="1:12">
      <c r="A18" s="20"/>
      <c r="B18" s="20"/>
      <c r="C18" s="72"/>
      <c r="D18" s="69" t="s">
        <v>174</v>
      </c>
      <c r="E18" s="69"/>
      <c r="F18" s="69"/>
      <c r="G18" s="71" t="s">
        <v>130</v>
      </c>
      <c r="H18" s="71" t="s">
        <v>130</v>
      </c>
      <c r="I18" s="28">
        <v>10</v>
      </c>
      <c r="J18" s="76"/>
      <c r="K18" s="22">
        <v>10</v>
      </c>
      <c r="L18" s="22"/>
    </row>
    <row r="19" ht="40.5" customHeight="1" spans="1:12">
      <c r="A19" s="20"/>
      <c r="B19" s="34"/>
      <c r="C19" s="73" t="s">
        <v>60</v>
      </c>
      <c r="D19" s="69" t="s">
        <v>175</v>
      </c>
      <c r="E19" s="69"/>
      <c r="F19" s="69"/>
      <c r="G19" s="71" t="s">
        <v>176</v>
      </c>
      <c r="H19" s="71" t="s">
        <v>176</v>
      </c>
      <c r="I19" s="28">
        <v>10</v>
      </c>
      <c r="J19" s="76"/>
      <c r="K19" s="22">
        <v>10</v>
      </c>
      <c r="L19" s="22"/>
    </row>
    <row r="20" ht="40.5" customHeight="1" spans="1:12">
      <c r="A20" s="20"/>
      <c r="B20" s="34"/>
      <c r="C20" s="73"/>
      <c r="D20" s="69" t="s">
        <v>177</v>
      </c>
      <c r="E20" s="69"/>
      <c r="F20" s="69"/>
      <c r="G20" s="71" t="s">
        <v>184</v>
      </c>
      <c r="H20" s="71" t="s">
        <v>184</v>
      </c>
      <c r="I20" s="28">
        <v>10</v>
      </c>
      <c r="J20" s="76"/>
      <c r="K20" s="22">
        <v>10</v>
      </c>
      <c r="L20" s="22"/>
    </row>
    <row r="21" ht="40.5" customHeight="1" spans="1:13">
      <c r="A21" s="20"/>
      <c r="B21" s="23" t="s">
        <v>63</v>
      </c>
      <c r="C21" s="74" t="s">
        <v>185</v>
      </c>
      <c r="D21" s="69" t="s">
        <v>179</v>
      </c>
      <c r="E21" s="69"/>
      <c r="F21" s="69"/>
      <c r="G21" s="70" t="s">
        <v>96</v>
      </c>
      <c r="H21" s="70" t="s">
        <v>97</v>
      </c>
      <c r="I21" s="28">
        <v>30</v>
      </c>
      <c r="J21" s="76"/>
      <c r="K21" s="76">
        <v>28</v>
      </c>
      <c r="L21" s="76"/>
      <c r="M21" s="14">
        <f>SUM(K21:K21)</f>
        <v>28</v>
      </c>
    </row>
    <row r="22" ht="40.5" customHeight="1" spans="1:12">
      <c r="A22" s="20"/>
      <c r="B22" s="23" t="s">
        <v>71</v>
      </c>
      <c r="C22" s="75" t="s">
        <v>72</v>
      </c>
      <c r="D22" s="69" t="s">
        <v>186</v>
      </c>
      <c r="E22" s="69"/>
      <c r="F22" s="69"/>
      <c r="G22" s="76" t="s">
        <v>130</v>
      </c>
      <c r="H22" s="76" t="s">
        <v>130</v>
      </c>
      <c r="I22" s="28">
        <v>10</v>
      </c>
      <c r="J22" s="76"/>
      <c r="K22" s="22">
        <v>8</v>
      </c>
      <c r="L22" s="35" t="s">
        <v>181</v>
      </c>
    </row>
    <row r="23" customHeight="1" spans="1:12">
      <c r="A23" s="20" t="s">
        <v>75</v>
      </c>
      <c r="B23" s="20"/>
      <c r="C23" s="20"/>
      <c r="D23" s="39"/>
      <c r="E23" s="39"/>
      <c r="F23" s="39"/>
      <c r="G23" s="20"/>
      <c r="H23" s="20"/>
      <c r="I23" s="34">
        <f>SUM(I16:J22)+J8</f>
        <v>100</v>
      </c>
      <c r="J23" s="77"/>
      <c r="K23" s="79">
        <f>SUM(K16:K22)+L8</f>
        <v>95.9210526315789</v>
      </c>
      <c r="L23" s="80"/>
    </row>
    <row r="24" customHeight="1" spans="1:12">
      <c r="A24" s="35" t="s">
        <v>76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</sheetData>
  <mergeCells count="61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A23:H23"/>
    <mergeCell ref="I23:J23"/>
    <mergeCell ref="A12:A13"/>
    <mergeCell ref="A14:A22"/>
    <mergeCell ref="B14:B15"/>
    <mergeCell ref="B16:B20"/>
    <mergeCell ref="C14:C15"/>
    <mergeCell ref="C17:C18"/>
    <mergeCell ref="C19:C20"/>
    <mergeCell ref="K14:K15"/>
    <mergeCell ref="L14:L15"/>
    <mergeCell ref="D14:F15"/>
    <mergeCell ref="I14:J15"/>
    <mergeCell ref="A7:B11"/>
    <mergeCell ref="A24:L34"/>
  </mergeCells>
  <pageMargins left="0.699305555555556" right="0.699305555555556" top="0.75" bottom="0.75" header="0.3" footer="0.3"/>
  <pageSetup paperSize="9" scale="71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33"/>
  <sheetViews>
    <sheetView zoomScale="55" zoomScaleNormal="55" workbookViewId="0">
      <selection activeCell="A23" sqref="$A23:$XFD23"/>
    </sheetView>
  </sheetViews>
  <sheetFormatPr defaultColWidth="10.6333333333333" defaultRowHeight="23.5" customHeight="1"/>
  <cols>
    <col min="1" max="1" width="5.09166666666667" style="50" customWidth="1"/>
    <col min="2" max="2" width="9.63333333333333" style="50" customWidth="1"/>
    <col min="3" max="3" width="8.63333333333333" style="50" customWidth="1"/>
    <col min="4" max="4" width="9.45" style="50" customWidth="1"/>
    <col min="5" max="5" width="16.3666666666667" style="50" customWidth="1"/>
    <col min="6" max="6" width="2.54166666666667" style="50" customWidth="1"/>
    <col min="7" max="7" width="17.0916666666667" style="50" customWidth="1"/>
    <col min="8" max="8" width="17.9083333333333" style="50" customWidth="1"/>
    <col min="9" max="9" width="2.725" style="50" customWidth="1"/>
    <col min="10" max="10" width="6.45" style="50" customWidth="1"/>
    <col min="11" max="11" width="7.90833333333333" style="50" customWidth="1"/>
    <col min="12" max="12" width="19.6333333333333" style="50" customWidth="1"/>
    <col min="13" max="40" width="10.6333333333333" style="50"/>
    <col min="41" max="16384" width="10.6333333333333" style="2"/>
  </cols>
  <sheetData>
    <row r="1" customHeight="1" spans="1:12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197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99</v>
      </c>
      <c r="D6" s="22"/>
      <c r="E6" s="22"/>
      <c r="F6" s="22"/>
      <c r="G6" s="22"/>
      <c r="H6" s="20" t="s">
        <v>10</v>
      </c>
      <c r="I6" s="20"/>
      <c r="J6" s="22">
        <v>84409547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2200</v>
      </c>
      <c r="F8" s="25">
        <v>2200</v>
      </c>
      <c r="G8" s="25"/>
      <c r="H8" s="25">
        <v>824.89</v>
      </c>
      <c r="I8" s="25"/>
      <c r="J8" s="34">
        <v>10</v>
      </c>
      <c r="K8" s="36">
        <f>H8/F8</f>
        <v>0.37495</v>
      </c>
      <c r="L8" s="25">
        <f>K8*10</f>
        <v>3.7495</v>
      </c>
    </row>
    <row r="9" ht="28" customHeight="1" spans="1:12">
      <c r="A9" s="20"/>
      <c r="B9" s="20"/>
      <c r="C9" s="20" t="s">
        <v>19</v>
      </c>
      <c r="D9" s="20"/>
      <c r="E9" s="25">
        <v>2200</v>
      </c>
      <c r="F9" s="25">
        <v>2200</v>
      </c>
      <c r="G9" s="25"/>
      <c r="H9" s="25"/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86.5" customHeight="1" spans="1:12">
      <c r="A13" s="20"/>
      <c r="B13" s="21" t="s">
        <v>198</v>
      </c>
      <c r="C13" s="22"/>
      <c r="D13" s="22"/>
      <c r="E13" s="22"/>
      <c r="F13" s="22"/>
      <c r="G13" s="22"/>
      <c r="H13" s="21" t="s">
        <v>199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38"/>
      <c r="J15" s="38"/>
      <c r="K15" s="39"/>
      <c r="L15" s="20"/>
    </row>
    <row r="16" ht="40.5" customHeight="1" spans="1:12">
      <c r="A16" s="20"/>
      <c r="B16" s="23" t="s">
        <v>37</v>
      </c>
      <c r="C16" s="52" t="s">
        <v>38</v>
      </c>
      <c r="D16" s="61" t="s">
        <v>200</v>
      </c>
      <c r="E16" s="62"/>
      <c r="F16" s="63"/>
      <c r="G16" s="21" t="s">
        <v>201</v>
      </c>
      <c r="H16" s="28" t="s">
        <v>202</v>
      </c>
      <c r="I16" s="40">
        <v>15</v>
      </c>
      <c r="J16" s="55"/>
      <c r="K16" s="42">
        <v>15</v>
      </c>
      <c r="L16" s="42"/>
    </row>
    <row r="17" s="50" customFormat="1" ht="40.5" customHeight="1" spans="1:12">
      <c r="A17" s="20"/>
      <c r="B17" s="20"/>
      <c r="C17" s="23" t="s">
        <v>51</v>
      </c>
      <c r="D17" s="61" t="s">
        <v>87</v>
      </c>
      <c r="E17" s="62"/>
      <c r="F17" s="63"/>
      <c r="G17" s="21" t="s">
        <v>203</v>
      </c>
      <c r="H17" s="28" t="s">
        <v>204</v>
      </c>
      <c r="I17" s="40">
        <v>15</v>
      </c>
      <c r="J17" s="55"/>
      <c r="K17" s="57">
        <v>15</v>
      </c>
      <c r="L17" s="45"/>
    </row>
    <row r="18" s="50" customFormat="1" ht="40.5" customHeight="1" spans="1:12">
      <c r="A18" s="20"/>
      <c r="B18" s="20"/>
      <c r="C18" s="23" t="s">
        <v>54</v>
      </c>
      <c r="D18" s="64" t="s">
        <v>55</v>
      </c>
      <c r="E18" s="62"/>
      <c r="F18" s="63"/>
      <c r="G18" s="22" t="s">
        <v>205</v>
      </c>
      <c r="H18" s="28" t="s">
        <v>206</v>
      </c>
      <c r="I18" s="40">
        <v>10</v>
      </c>
      <c r="J18" s="55"/>
      <c r="K18" s="44">
        <v>3.75</v>
      </c>
      <c r="L18" s="58"/>
    </row>
    <row r="19" s="50" customFormat="1" ht="40.5" customHeight="1" spans="1:12">
      <c r="A19" s="20"/>
      <c r="B19" s="20"/>
      <c r="C19" s="23" t="s">
        <v>60</v>
      </c>
      <c r="D19" s="61" t="s">
        <v>207</v>
      </c>
      <c r="E19" s="65"/>
      <c r="F19" s="66"/>
      <c r="G19" s="21" t="s">
        <v>208</v>
      </c>
      <c r="H19" s="28" t="s">
        <v>209</v>
      </c>
      <c r="I19" s="40">
        <v>10</v>
      </c>
      <c r="J19" s="55"/>
      <c r="K19" s="42">
        <v>10</v>
      </c>
      <c r="L19" s="43"/>
    </row>
    <row r="20" s="50" customFormat="1" ht="40.5" customHeight="1" spans="1:12">
      <c r="A20" s="20"/>
      <c r="B20" s="23" t="s">
        <v>63</v>
      </c>
      <c r="C20" s="23" t="s">
        <v>64</v>
      </c>
      <c r="D20" s="61" t="s">
        <v>92</v>
      </c>
      <c r="E20" s="65"/>
      <c r="F20" s="66"/>
      <c r="G20" s="54" t="s">
        <v>93</v>
      </c>
      <c r="H20" s="31" t="s">
        <v>210</v>
      </c>
      <c r="I20" s="40">
        <v>30</v>
      </c>
      <c r="J20" s="55"/>
      <c r="K20" s="42">
        <v>28</v>
      </c>
      <c r="L20" s="42"/>
    </row>
    <row r="21" s="50" customFormat="1" ht="40.5" customHeight="1" spans="1:12">
      <c r="A21" s="20"/>
      <c r="B21" s="23" t="s">
        <v>71</v>
      </c>
      <c r="C21" s="33" t="s">
        <v>72</v>
      </c>
      <c r="D21" s="61" t="s">
        <v>95</v>
      </c>
      <c r="E21" s="65"/>
      <c r="F21" s="66"/>
      <c r="G21" s="21" t="s">
        <v>96</v>
      </c>
      <c r="H21" s="31" t="s">
        <v>97</v>
      </c>
      <c r="I21" s="40">
        <v>10</v>
      </c>
      <c r="J21" s="55"/>
      <c r="K21" s="42">
        <v>8</v>
      </c>
      <c r="L21" s="45"/>
    </row>
    <row r="22" s="50" customFormat="1" customHeight="1" spans="1:12">
      <c r="A22" s="20" t="s">
        <v>75</v>
      </c>
      <c r="B22" s="20"/>
      <c r="C22" s="20"/>
      <c r="D22" s="20"/>
      <c r="E22" s="20"/>
      <c r="F22" s="20"/>
      <c r="G22" s="20"/>
      <c r="H22" s="34"/>
      <c r="I22" s="47">
        <v>100</v>
      </c>
      <c r="J22" s="55"/>
      <c r="K22" s="59">
        <f>SUM(K16:K21)+L8</f>
        <v>83.4995</v>
      </c>
      <c r="L22" s="60"/>
    </row>
    <row r="23" s="50" customFormat="1" customHeight="1" spans="1:12">
      <c r="A23" s="35" t="s">
        <v>76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4" s="50" customFormat="1" customHeight="1" spans="1:1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="50" customFormat="1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s="50" customFormat="1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="50" customFormat="1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s="50" customFormat="1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="50" customFormat="1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="50" customFormat="1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="50" customFormat="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="50" customFormat="1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="50" customFormat="1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</sheetData>
  <mergeCells count="57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A22:H22"/>
    <mergeCell ref="I22:J22"/>
    <mergeCell ref="A12:A13"/>
    <mergeCell ref="A14:A21"/>
    <mergeCell ref="B14:B15"/>
    <mergeCell ref="B16:B19"/>
    <mergeCell ref="C14:C15"/>
    <mergeCell ref="K14:K15"/>
    <mergeCell ref="L14:L15"/>
    <mergeCell ref="D14:F15"/>
    <mergeCell ref="I14:J15"/>
    <mergeCell ref="A7:B11"/>
    <mergeCell ref="A23:L33"/>
  </mergeCells>
  <pageMargins left="0.699305555555556" right="0.699305555555556" top="0.75" bottom="0.75" header="0.3" footer="0.3"/>
  <pageSetup paperSize="9" scale="72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35"/>
  <sheetViews>
    <sheetView zoomScale="55" zoomScaleNormal="55" workbookViewId="0">
      <selection activeCell="A25" sqref="$A25:$XFD25"/>
    </sheetView>
  </sheetViews>
  <sheetFormatPr defaultColWidth="10.6333333333333" defaultRowHeight="23.5" customHeight="1"/>
  <cols>
    <col min="1" max="1" width="5.09166666666667" style="50" customWidth="1"/>
    <col min="2" max="2" width="9.63333333333333" style="50" customWidth="1"/>
    <col min="3" max="3" width="8.63333333333333" style="50" customWidth="1"/>
    <col min="4" max="4" width="9.45" style="50" customWidth="1"/>
    <col min="5" max="5" width="16.3666666666667" style="50" customWidth="1"/>
    <col min="6" max="6" width="2.54166666666667" style="50" customWidth="1"/>
    <col min="7" max="7" width="17.0916666666667" style="50" customWidth="1"/>
    <col min="8" max="8" width="17.9083333333333" style="50" customWidth="1"/>
    <col min="9" max="9" width="2.725" style="50" customWidth="1"/>
    <col min="10" max="10" width="6.45" style="50" customWidth="1"/>
    <col min="11" max="11" width="7.90833333333333" style="50" customWidth="1"/>
    <col min="12" max="12" width="19.6333333333333" style="50" customWidth="1"/>
    <col min="13" max="40" width="10.6333333333333" style="50"/>
    <col min="41" max="16384" width="10.6333333333333" style="2"/>
  </cols>
  <sheetData>
    <row r="1" customHeight="1" spans="1:12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211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99</v>
      </c>
      <c r="D6" s="22"/>
      <c r="E6" s="22"/>
      <c r="F6" s="22"/>
      <c r="G6" s="22"/>
      <c r="H6" s="20" t="s">
        <v>10</v>
      </c>
      <c r="I6" s="20"/>
      <c r="J6" s="22">
        <v>84409547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80</v>
      </c>
      <c r="F8" s="25">
        <v>80</v>
      </c>
      <c r="G8" s="25"/>
      <c r="H8" s="25">
        <v>64</v>
      </c>
      <c r="I8" s="25"/>
      <c r="J8" s="34">
        <v>10</v>
      </c>
      <c r="K8" s="36">
        <f>H8/F8</f>
        <v>0.8</v>
      </c>
      <c r="L8" s="25">
        <f>K8*10</f>
        <v>8</v>
      </c>
    </row>
    <row r="9" ht="28" customHeight="1" spans="1:12">
      <c r="A9" s="20"/>
      <c r="B9" s="20"/>
      <c r="C9" s="20" t="s">
        <v>19</v>
      </c>
      <c r="D9" s="20"/>
      <c r="E9" s="25">
        <v>80</v>
      </c>
      <c r="F9" s="25">
        <v>80</v>
      </c>
      <c r="G9" s="25"/>
      <c r="H9" s="25"/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77.5" customHeight="1" spans="1:12">
      <c r="A13" s="20"/>
      <c r="B13" s="21" t="s">
        <v>212</v>
      </c>
      <c r="C13" s="22"/>
      <c r="D13" s="22"/>
      <c r="E13" s="22"/>
      <c r="F13" s="22"/>
      <c r="G13" s="22"/>
      <c r="H13" s="21" t="s">
        <v>212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38"/>
      <c r="J15" s="38"/>
      <c r="K15" s="39"/>
      <c r="L15" s="20"/>
    </row>
    <row r="16" ht="40.5" customHeight="1" spans="1:12">
      <c r="A16" s="20"/>
      <c r="B16" s="23" t="s">
        <v>37</v>
      </c>
      <c r="C16" s="32" t="s">
        <v>38</v>
      </c>
      <c r="D16" s="26" t="s">
        <v>114</v>
      </c>
      <c r="E16" s="27"/>
      <c r="F16" s="27"/>
      <c r="G16" s="21" t="s">
        <v>115</v>
      </c>
      <c r="H16" s="28" t="s">
        <v>213</v>
      </c>
      <c r="I16" s="40">
        <v>5</v>
      </c>
      <c r="J16" s="55"/>
      <c r="K16" s="42">
        <v>5</v>
      </c>
      <c r="L16" s="42"/>
    </row>
    <row r="17" ht="40.5" customHeight="1" spans="1:12">
      <c r="A17" s="20"/>
      <c r="B17" s="20"/>
      <c r="C17" s="52"/>
      <c r="D17" s="26" t="s">
        <v>116</v>
      </c>
      <c r="E17" s="27"/>
      <c r="F17" s="27"/>
      <c r="G17" s="21" t="s">
        <v>117</v>
      </c>
      <c r="H17" s="28" t="s">
        <v>214</v>
      </c>
      <c r="I17" s="40">
        <v>5</v>
      </c>
      <c r="J17" s="55"/>
      <c r="K17" s="42">
        <v>5</v>
      </c>
      <c r="L17" s="42"/>
    </row>
    <row r="18" ht="40.5" customHeight="1" spans="1:12">
      <c r="A18" s="20"/>
      <c r="B18" s="20"/>
      <c r="C18" s="23" t="s">
        <v>51</v>
      </c>
      <c r="D18" s="26" t="s">
        <v>215</v>
      </c>
      <c r="E18" s="27"/>
      <c r="F18" s="27"/>
      <c r="G18" s="21" t="s">
        <v>216</v>
      </c>
      <c r="H18" s="28" t="s">
        <v>217</v>
      </c>
      <c r="I18" s="40">
        <v>5</v>
      </c>
      <c r="J18" s="55"/>
      <c r="K18" s="42">
        <v>5</v>
      </c>
      <c r="L18" s="56"/>
    </row>
    <row r="19" s="50" customFormat="1" ht="40.5" customHeight="1" spans="1:12">
      <c r="A19" s="20"/>
      <c r="B19" s="20"/>
      <c r="C19" s="23" t="s">
        <v>54</v>
      </c>
      <c r="D19" s="26" t="s">
        <v>55</v>
      </c>
      <c r="E19" s="27"/>
      <c r="F19" s="27"/>
      <c r="G19" s="21" t="s">
        <v>88</v>
      </c>
      <c r="H19" s="28" t="s">
        <v>218</v>
      </c>
      <c r="I19" s="40">
        <v>15</v>
      </c>
      <c r="J19" s="55"/>
      <c r="K19" s="57">
        <f>15*0.8</f>
        <v>12</v>
      </c>
      <c r="L19" s="45"/>
    </row>
    <row r="20" ht="40.5" customHeight="1" spans="1:12">
      <c r="A20" s="20"/>
      <c r="B20" s="20"/>
      <c r="C20" s="32" t="s">
        <v>60</v>
      </c>
      <c r="D20" s="26" t="s">
        <v>124</v>
      </c>
      <c r="E20" s="27"/>
      <c r="F20" s="27"/>
      <c r="G20" s="21" t="s">
        <v>219</v>
      </c>
      <c r="H20" s="28" t="s">
        <v>220</v>
      </c>
      <c r="I20" s="40">
        <v>10</v>
      </c>
      <c r="J20" s="55"/>
      <c r="K20" s="44">
        <v>10</v>
      </c>
      <c r="L20" s="58"/>
    </row>
    <row r="21" ht="40.5" customHeight="1" spans="1:12">
      <c r="A21" s="20"/>
      <c r="B21" s="20"/>
      <c r="C21" s="53"/>
      <c r="D21" s="26" t="s">
        <v>221</v>
      </c>
      <c r="E21" s="27"/>
      <c r="F21" s="27"/>
      <c r="G21" s="21" t="s">
        <v>222</v>
      </c>
      <c r="H21" s="28" t="s">
        <v>127</v>
      </c>
      <c r="I21" s="40">
        <v>10</v>
      </c>
      <c r="J21" s="55"/>
      <c r="K21" s="42">
        <v>10</v>
      </c>
      <c r="L21" s="43"/>
    </row>
    <row r="22" ht="40.5" customHeight="1" spans="1:12">
      <c r="A22" s="20"/>
      <c r="B22" s="23" t="s">
        <v>63</v>
      </c>
      <c r="C22" s="23" t="s">
        <v>64</v>
      </c>
      <c r="D22" s="26" t="s">
        <v>223</v>
      </c>
      <c r="E22" s="27"/>
      <c r="F22" s="27"/>
      <c r="G22" s="54" t="s">
        <v>93</v>
      </c>
      <c r="H22" s="31" t="s">
        <v>210</v>
      </c>
      <c r="I22" s="40">
        <v>30</v>
      </c>
      <c r="J22" s="55"/>
      <c r="K22" s="42">
        <v>28</v>
      </c>
      <c r="L22" s="42"/>
    </row>
    <row r="23" ht="40.5" customHeight="1" spans="1:12">
      <c r="A23" s="20"/>
      <c r="B23" s="23" t="s">
        <v>71</v>
      </c>
      <c r="C23" s="33" t="s">
        <v>72</v>
      </c>
      <c r="D23" s="26" t="s">
        <v>131</v>
      </c>
      <c r="E23" s="27"/>
      <c r="F23" s="27"/>
      <c r="G23" s="21" t="s">
        <v>167</v>
      </c>
      <c r="H23" s="31" t="s">
        <v>167</v>
      </c>
      <c r="I23" s="40">
        <v>10</v>
      </c>
      <c r="J23" s="55"/>
      <c r="K23" s="42">
        <v>9</v>
      </c>
      <c r="L23" s="45"/>
    </row>
    <row r="24" customHeight="1" spans="1:12">
      <c r="A24" s="20" t="s">
        <v>75</v>
      </c>
      <c r="B24" s="20"/>
      <c r="C24" s="20"/>
      <c r="D24" s="20"/>
      <c r="E24" s="20"/>
      <c r="F24" s="20"/>
      <c r="G24" s="20"/>
      <c r="H24" s="34"/>
      <c r="I24" s="47">
        <v>100</v>
      </c>
      <c r="J24" s="55"/>
      <c r="K24" s="59">
        <f>SUM(K16:K23)+L8</f>
        <v>92</v>
      </c>
      <c r="L24" s="60"/>
    </row>
    <row r="25" customHeight="1" spans="1:12">
      <c r="A25" s="35" t="s">
        <v>76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customHeight="1" spans="1:1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</row>
  </sheetData>
  <mergeCells count="63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D23:F23"/>
    <mergeCell ref="I23:J23"/>
    <mergeCell ref="A24:H24"/>
    <mergeCell ref="I24:J24"/>
    <mergeCell ref="A12:A13"/>
    <mergeCell ref="A14:A23"/>
    <mergeCell ref="B14:B15"/>
    <mergeCell ref="B16:B21"/>
    <mergeCell ref="C14:C15"/>
    <mergeCell ref="C16:C17"/>
    <mergeCell ref="C20:C21"/>
    <mergeCell ref="K14:K15"/>
    <mergeCell ref="L14:L15"/>
    <mergeCell ref="D14:F15"/>
    <mergeCell ref="I14:J15"/>
    <mergeCell ref="A7:B11"/>
    <mergeCell ref="A25:L35"/>
  </mergeCells>
  <pageMargins left="0.699305555555556" right="0.699305555555556" top="0.75" bottom="0.75" header="0.3" footer="0.3"/>
  <pageSetup paperSize="9" scale="70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33"/>
  <sheetViews>
    <sheetView zoomScale="55" zoomScaleNormal="55" workbookViewId="0">
      <selection activeCell="A23" sqref="$A23:$XFD23"/>
    </sheetView>
  </sheetViews>
  <sheetFormatPr defaultColWidth="10.6333333333333" defaultRowHeight="23.5" customHeight="1"/>
  <cols>
    <col min="1" max="1" width="5.09166666666667" style="14" customWidth="1"/>
    <col min="2" max="2" width="9.63333333333333" style="14" customWidth="1"/>
    <col min="3" max="3" width="8.63333333333333" style="14" customWidth="1"/>
    <col min="4" max="4" width="9.45" style="14" customWidth="1"/>
    <col min="5" max="5" width="16.3666666666667" style="14" customWidth="1"/>
    <col min="6" max="6" width="2.54166666666667" style="14" customWidth="1"/>
    <col min="7" max="7" width="17.0916666666667" style="14" customWidth="1"/>
    <col min="8" max="8" width="17.9083333333333" style="14" customWidth="1"/>
    <col min="9" max="9" width="2.725" style="14" customWidth="1"/>
    <col min="10" max="10" width="6.45" style="14" customWidth="1"/>
    <col min="11" max="11" width="7.90833333333333" style="14" customWidth="1"/>
    <col min="12" max="12" width="21.0916666666667" style="14" customWidth="1"/>
    <col min="13" max="14" width="10.6333333333333" style="14" hidden="1" customWidth="1"/>
    <col min="15" max="40" width="10.6333333333333" style="14"/>
    <col min="41" max="16384" width="10.6333333333333" style="15"/>
  </cols>
  <sheetData>
    <row r="1" customHeight="1" spans="1:1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224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9</v>
      </c>
      <c r="D6" s="22"/>
      <c r="E6" s="22"/>
      <c r="F6" s="22"/>
      <c r="G6" s="22"/>
      <c r="H6" s="20" t="s">
        <v>10</v>
      </c>
      <c r="I6" s="20"/>
      <c r="J6" s="22">
        <v>64377319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100</v>
      </c>
      <c r="F8" s="25">
        <v>100</v>
      </c>
      <c r="G8" s="25"/>
      <c r="H8" s="25">
        <v>100</v>
      </c>
      <c r="I8" s="25"/>
      <c r="J8" s="34">
        <v>10</v>
      </c>
      <c r="K8" s="36">
        <f>H8/F8</f>
        <v>1</v>
      </c>
      <c r="L8" s="37">
        <f>K8*10</f>
        <v>10</v>
      </c>
    </row>
    <row r="9" ht="28" customHeight="1" spans="1:12">
      <c r="A9" s="20"/>
      <c r="B9" s="20"/>
      <c r="C9" s="20" t="s">
        <v>19</v>
      </c>
      <c r="D9" s="20"/>
      <c r="E9" s="25">
        <v>100</v>
      </c>
      <c r="F9" s="25">
        <v>100</v>
      </c>
      <c r="G9" s="25"/>
      <c r="H9" s="25"/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70.5" customHeight="1" spans="1:12">
      <c r="A13" s="20"/>
      <c r="B13" s="21" t="s">
        <v>225</v>
      </c>
      <c r="C13" s="22"/>
      <c r="D13" s="22"/>
      <c r="E13" s="22"/>
      <c r="F13" s="22"/>
      <c r="G13" s="22"/>
      <c r="H13" s="21" t="s">
        <v>225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38"/>
      <c r="J15" s="38"/>
      <c r="K15" s="39"/>
      <c r="L15" s="20"/>
    </row>
    <row r="16" s="14" customFormat="1" ht="40.5" customHeight="1" spans="1:12">
      <c r="A16" s="20"/>
      <c r="B16" s="23" t="s">
        <v>37</v>
      </c>
      <c r="C16" s="23" t="s">
        <v>38</v>
      </c>
      <c r="D16" s="26" t="s">
        <v>42</v>
      </c>
      <c r="E16" s="27"/>
      <c r="F16" s="27"/>
      <c r="G16" s="21" t="s">
        <v>226</v>
      </c>
      <c r="H16" s="28" t="s">
        <v>227</v>
      </c>
      <c r="I16" s="40">
        <v>15</v>
      </c>
      <c r="J16" s="41"/>
      <c r="K16" s="42">
        <v>15</v>
      </c>
      <c r="L16" s="43"/>
    </row>
    <row r="17" s="14" customFormat="1" ht="40.5" customHeight="1" spans="1:12">
      <c r="A17" s="20"/>
      <c r="B17" s="20"/>
      <c r="C17" s="23" t="s">
        <v>51</v>
      </c>
      <c r="D17" s="26" t="s">
        <v>52</v>
      </c>
      <c r="E17" s="27"/>
      <c r="F17" s="27"/>
      <c r="G17" s="29" t="s">
        <v>130</v>
      </c>
      <c r="H17" s="30" t="s">
        <v>130</v>
      </c>
      <c r="I17" s="40">
        <v>15</v>
      </c>
      <c r="J17" s="41"/>
      <c r="K17" s="42">
        <v>15</v>
      </c>
      <c r="L17" s="43"/>
    </row>
    <row r="18" s="14" customFormat="1" ht="40.5" customHeight="1" spans="1:12">
      <c r="A18" s="20"/>
      <c r="B18" s="20"/>
      <c r="C18" s="23" t="s">
        <v>54</v>
      </c>
      <c r="D18" s="27" t="s">
        <v>55</v>
      </c>
      <c r="E18" s="27"/>
      <c r="F18" s="27"/>
      <c r="G18" s="22" t="s">
        <v>205</v>
      </c>
      <c r="H18" s="28" t="s">
        <v>205</v>
      </c>
      <c r="I18" s="40">
        <v>10</v>
      </c>
      <c r="J18" s="41"/>
      <c r="K18" s="44">
        <v>10</v>
      </c>
      <c r="L18" s="45"/>
    </row>
    <row r="19" s="14" customFormat="1" ht="40.5" customHeight="1" spans="1:12">
      <c r="A19" s="20"/>
      <c r="B19" s="20"/>
      <c r="C19" s="23" t="s">
        <v>60</v>
      </c>
      <c r="D19" s="26" t="s">
        <v>139</v>
      </c>
      <c r="E19" s="27"/>
      <c r="F19" s="27"/>
      <c r="G19" s="21" t="s">
        <v>228</v>
      </c>
      <c r="H19" s="31" t="s">
        <v>228</v>
      </c>
      <c r="I19" s="40">
        <v>10</v>
      </c>
      <c r="J19" s="41"/>
      <c r="K19" s="42">
        <v>10</v>
      </c>
      <c r="L19" s="43"/>
    </row>
    <row r="20" s="14" customFormat="1" ht="40.5" customHeight="1" spans="1:12">
      <c r="A20" s="20"/>
      <c r="B20" s="32" t="s">
        <v>63</v>
      </c>
      <c r="C20" s="32" t="s">
        <v>64</v>
      </c>
      <c r="D20" s="26" t="s">
        <v>229</v>
      </c>
      <c r="E20" s="27"/>
      <c r="F20" s="27"/>
      <c r="G20" s="21" t="s">
        <v>96</v>
      </c>
      <c r="H20" s="31" t="s">
        <v>97</v>
      </c>
      <c r="I20" s="40">
        <v>30</v>
      </c>
      <c r="J20" s="41"/>
      <c r="K20" s="42">
        <v>28</v>
      </c>
      <c r="L20" s="43"/>
    </row>
    <row r="21" s="14" customFormat="1" ht="40.5" customHeight="1" spans="1:12">
      <c r="A21" s="20"/>
      <c r="B21" s="23" t="s">
        <v>71</v>
      </c>
      <c r="C21" s="33" t="s">
        <v>72</v>
      </c>
      <c r="D21" s="26" t="s">
        <v>186</v>
      </c>
      <c r="E21" s="27"/>
      <c r="F21" s="27"/>
      <c r="G21" s="22" t="s">
        <v>130</v>
      </c>
      <c r="H21" s="28" t="s">
        <v>130</v>
      </c>
      <c r="I21" s="40">
        <v>10</v>
      </c>
      <c r="J21" s="41"/>
      <c r="K21" s="42">
        <v>9</v>
      </c>
      <c r="L21" s="46"/>
    </row>
    <row r="22" s="14" customFormat="1" customHeight="1" spans="1:12">
      <c r="A22" s="20" t="s">
        <v>75</v>
      </c>
      <c r="B22" s="20"/>
      <c r="C22" s="20"/>
      <c r="D22" s="20"/>
      <c r="E22" s="20"/>
      <c r="F22" s="20"/>
      <c r="G22" s="20"/>
      <c r="H22" s="34"/>
      <c r="I22" s="47">
        <v>100</v>
      </c>
      <c r="J22" s="41"/>
      <c r="K22" s="48">
        <f>SUM(K16:K21)+L8</f>
        <v>97</v>
      </c>
      <c r="L22" s="49"/>
    </row>
    <row r="23" s="14" customFormat="1" customHeight="1" spans="1:12">
      <c r="A23" s="35" t="s">
        <v>76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4" s="14" customFormat="1" customHeight="1" spans="1:1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="14" customFormat="1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s="14" customFormat="1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="14" customFormat="1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s="14" customFormat="1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="14" customFormat="1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="14" customFormat="1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="14" customFormat="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="14" customFormat="1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="14" customFormat="1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</sheetData>
  <mergeCells count="57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A22:H22"/>
    <mergeCell ref="I22:J22"/>
    <mergeCell ref="A12:A13"/>
    <mergeCell ref="A14:A21"/>
    <mergeCell ref="B14:B15"/>
    <mergeCell ref="B16:B19"/>
    <mergeCell ref="C14:C15"/>
    <mergeCell ref="K14:K15"/>
    <mergeCell ref="L14:L15"/>
    <mergeCell ref="D14:F15"/>
    <mergeCell ref="I14:J15"/>
    <mergeCell ref="A7:B11"/>
    <mergeCell ref="A23:L33"/>
  </mergeCells>
  <pageMargins left="0.699305555555556" right="0.699305555555556" top="0.75" bottom="0.75" header="0.3" footer="0.3"/>
  <pageSetup paperSize="9" scale="71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F18"/>
  <sheetViews>
    <sheetView zoomScale="55" zoomScaleNormal="55" workbookViewId="0">
      <selection activeCell="I20" sqref="I20"/>
    </sheetView>
  </sheetViews>
  <sheetFormatPr defaultColWidth="10.6333333333333" defaultRowHeight="14.25" outlineLevelCol="5"/>
  <cols>
    <col min="1" max="1" width="10.6333333333333" style="2"/>
    <col min="2" max="2" width="36.1833333333333" style="3" customWidth="1"/>
    <col min="3" max="3" width="14.1833333333333" style="2" customWidth="1"/>
    <col min="4" max="4" width="13" style="2" customWidth="1"/>
    <col min="5" max="6" width="12.0916666666667" style="2" customWidth="1"/>
    <col min="7" max="16384" width="10.6333333333333" style="2"/>
  </cols>
  <sheetData>
    <row r="1" spans="1:6">
      <c r="A1" s="4"/>
      <c r="B1" s="5"/>
      <c r="C1" s="4"/>
      <c r="D1" s="4"/>
      <c r="E1" s="4"/>
      <c r="F1" s="4"/>
    </row>
    <row r="2" ht="38.5" customHeight="1" spans="1:6">
      <c r="A2" s="4" t="s">
        <v>230</v>
      </c>
      <c r="B2" s="6"/>
      <c r="C2" s="7" t="s">
        <v>231</v>
      </c>
      <c r="D2" s="7" t="s">
        <v>232</v>
      </c>
      <c r="E2" s="7" t="s">
        <v>71</v>
      </c>
      <c r="F2" s="4" t="s">
        <v>75</v>
      </c>
    </row>
    <row r="3" s="1" customFormat="1" ht="39" customHeight="1" spans="1:6">
      <c r="A3" s="8">
        <v>1</v>
      </c>
      <c r="B3" s="9" t="s">
        <v>4</v>
      </c>
      <c r="C3" s="10">
        <f>SUM(调研宣传!K16:K25)+调研宣传!L8</f>
        <v>58.6</v>
      </c>
      <c r="D3" s="10">
        <f>调研宣传!K26+调研宣传!K27</f>
        <v>30</v>
      </c>
      <c r="E3" s="10">
        <f>调研宣传!K28</f>
        <v>10</v>
      </c>
      <c r="F3" s="10">
        <f t="shared" ref="F3:F9" si="0">SUM(C3:E3)</f>
        <v>98.6</v>
      </c>
    </row>
    <row r="4" s="1" customFormat="1" ht="39" customHeight="1" spans="1:6">
      <c r="A4" s="8">
        <v>2</v>
      </c>
      <c r="B4" s="9" t="s">
        <v>77</v>
      </c>
      <c r="C4" s="11">
        <f>人才开发!K16+人才开发!K17+人才开发!K18+人才开发!K19+人才开发!K20+人才开发!K21+人才开发!L8</f>
        <v>57.9757142857143</v>
      </c>
      <c r="D4" s="10">
        <f>人才开发!K22</f>
        <v>27</v>
      </c>
      <c r="E4" s="10">
        <f>人才开发!K23</f>
        <v>9</v>
      </c>
      <c r="F4" s="10">
        <v>93.98</v>
      </c>
    </row>
    <row r="5" s="1" customFormat="1" ht="39" customHeight="1" spans="1:6">
      <c r="A5" s="8">
        <v>3</v>
      </c>
      <c r="B5" s="9" t="s">
        <v>98</v>
      </c>
      <c r="C5" s="11">
        <f>SUM(交流培养!K16:K27)+交流培养!L8</f>
        <v>59.8637704918033</v>
      </c>
      <c r="D5" s="10">
        <f>交流培养!K28</f>
        <v>27</v>
      </c>
      <c r="E5" s="10">
        <f>交流培养!K29+交流培养!K30</f>
        <v>10</v>
      </c>
      <c r="F5" s="10">
        <v>96.86</v>
      </c>
    </row>
    <row r="6" s="1" customFormat="1" ht="39" customHeight="1" spans="1:6">
      <c r="A6" s="8">
        <v>4</v>
      </c>
      <c r="B6" s="9" t="s">
        <v>132</v>
      </c>
      <c r="C6" s="11">
        <f>SUM(人才服务保障!K16:K19)+人才服务保障!L8</f>
        <v>59.9433333333333</v>
      </c>
      <c r="D6" s="10">
        <f>人才服务保障!K20</f>
        <v>27</v>
      </c>
      <c r="E6" s="10">
        <f>人才服务保障!K21</f>
        <v>10</v>
      </c>
      <c r="F6" s="10">
        <v>96.94</v>
      </c>
    </row>
    <row r="7" s="1" customFormat="1" ht="39" customHeight="1" spans="1:6">
      <c r="A7" s="8">
        <v>5</v>
      </c>
      <c r="B7" s="9" t="s">
        <v>143</v>
      </c>
      <c r="C7" s="11">
        <f>SUM(联系服务!K16:K20)+联系服务!L8</f>
        <v>59.158</v>
      </c>
      <c r="D7" s="10">
        <f>联系服务!K21</f>
        <v>27</v>
      </c>
      <c r="E7" s="10">
        <f>联系服务!K22</f>
        <v>9</v>
      </c>
      <c r="F7" s="10">
        <v>95.16</v>
      </c>
    </row>
    <row r="8" s="1" customFormat="1" ht="39" customHeight="1" spans="1:6">
      <c r="A8" s="8">
        <v>6</v>
      </c>
      <c r="B8" s="9" t="s">
        <v>154</v>
      </c>
      <c r="C8" s="10">
        <f>SUM(固定资产经费!K16:K20)+固定资产经费!L8</f>
        <v>40</v>
      </c>
      <c r="D8" s="10">
        <f>固定资产经费!K21</f>
        <v>30</v>
      </c>
      <c r="E8" s="10">
        <f>固定资产经费!K22</f>
        <v>8</v>
      </c>
      <c r="F8" s="10">
        <f t="shared" si="0"/>
        <v>78</v>
      </c>
    </row>
    <row r="9" s="1" customFormat="1" ht="39" customHeight="1" spans="1:6">
      <c r="A9" s="8">
        <v>7</v>
      </c>
      <c r="B9" s="9" t="s">
        <v>233</v>
      </c>
      <c r="C9" s="11">
        <v>58.57</v>
      </c>
      <c r="D9" s="10">
        <f>'综合服务平台升级改造项目（中期款及尾款）'!K21</f>
        <v>26</v>
      </c>
      <c r="E9" s="10">
        <v>8</v>
      </c>
      <c r="F9" s="10">
        <f t="shared" si="0"/>
        <v>92.57</v>
      </c>
    </row>
    <row r="10" s="1" customFormat="1" ht="39" customHeight="1" spans="1:6">
      <c r="A10" s="8">
        <v>8</v>
      </c>
      <c r="B10" s="9" t="s">
        <v>234</v>
      </c>
      <c r="C10" s="11">
        <f>SUM('朝阳区人才地图智能决策系统（尾款）'!K16:K20)+'朝阳区人才地图智能决策系统（尾款）'!L8</f>
        <v>60</v>
      </c>
      <c r="D10" s="10">
        <f>'朝阳区人才地图智能决策系统（尾款）'!K21</f>
        <v>27</v>
      </c>
      <c r="E10" s="10">
        <f>'朝阳区人才地图智能决策系统（尾款）'!K22</f>
        <v>9</v>
      </c>
      <c r="F10" s="10">
        <f t="shared" ref="F10:F16" si="1">SUM(C10:E10)</f>
        <v>96</v>
      </c>
    </row>
    <row r="11" s="1" customFormat="1" ht="39" customHeight="1" spans="1:6">
      <c r="A11" s="8">
        <v>9</v>
      </c>
      <c r="B11" s="9" t="s">
        <v>235</v>
      </c>
      <c r="C11" s="11">
        <f>SUM(网络安全等级保护测评!K16:K20)+网络安全等级保护测评!L8</f>
        <v>60</v>
      </c>
      <c r="D11" s="10">
        <f>网络安全等级保护测评!K21</f>
        <v>27</v>
      </c>
      <c r="E11" s="10">
        <f>网络安全等级保护测评!K22</f>
        <v>10</v>
      </c>
      <c r="F11" s="10">
        <f t="shared" si="1"/>
        <v>97</v>
      </c>
    </row>
    <row r="12" s="1" customFormat="1" ht="39" customHeight="1" spans="1:6">
      <c r="A12" s="8">
        <v>10</v>
      </c>
      <c r="B12" s="9" t="s">
        <v>193</v>
      </c>
      <c r="C12" s="11">
        <f>SUM('朝阳区高层次人才综合服务平台运维（尾款） '!K16:K20)+'朝阳区高层次人才综合服务平台运维（尾款） '!L8</f>
        <v>60</v>
      </c>
      <c r="D12" s="10">
        <f>'朝阳区高层次人才综合服务平台运维（尾款） '!K21</f>
        <v>27</v>
      </c>
      <c r="E12" s="10">
        <f>'朝阳区高层次人才综合服务平台运维（尾款） '!K22</f>
        <v>8</v>
      </c>
      <c r="F12" s="10">
        <f t="shared" si="1"/>
        <v>95</v>
      </c>
    </row>
    <row r="13" s="1" customFormat="1" ht="39" customHeight="1" spans="1:6">
      <c r="A13" s="8">
        <v>11</v>
      </c>
      <c r="B13" s="12" t="s">
        <v>195</v>
      </c>
      <c r="C13" s="11">
        <f>SUM('朝阳区人才地图智能决策系统运维(全款）'!K16:K20)+'朝阳区人才地图智能决策系统运维(全款）'!L8</f>
        <v>59.9210526315789</v>
      </c>
      <c r="D13" s="10">
        <f>'朝阳区人才地图智能决策系统运维(全款）'!K21</f>
        <v>28</v>
      </c>
      <c r="E13" s="10">
        <f>'朝阳区人才地图智能决策系统运维(全款）'!K22</f>
        <v>8</v>
      </c>
      <c r="F13" s="10">
        <v>95.92</v>
      </c>
    </row>
    <row r="14" s="1" customFormat="1" ht="39" customHeight="1" spans="1:6">
      <c r="A14" s="8">
        <v>12</v>
      </c>
      <c r="B14" s="12" t="s">
        <v>197</v>
      </c>
      <c r="C14" s="11">
        <f>SUM('2022年朝阳国际人才奖励扶持资金'!K16:K19)+'2022年朝阳国际人才奖励扶持资金'!L8</f>
        <v>47.4995</v>
      </c>
      <c r="D14" s="10">
        <f>'2022年朝阳国际人才奖励扶持资金'!K20</f>
        <v>28</v>
      </c>
      <c r="E14" s="10">
        <f>'2022年朝阳国际人才奖励扶持资金'!K21</f>
        <v>8</v>
      </c>
      <c r="F14" s="13">
        <v>83.5</v>
      </c>
    </row>
    <row r="15" s="1" customFormat="1" ht="39" customHeight="1" spans="1:6">
      <c r="A15" s="8">
        <v>13</v>
      </c>
      <c r="B15" s="12" t="s">
        <v>211</v>
      </c>
      <c r="C15" s="11">
        <f>SUM('国际化人才培养提升经费 '!K16:K21)+'国际化人才培养提升经费 '!L8</f>
        <v>55</v>
      </c>
      <c r="D15" s="10">
        <f>'国际化人才培养提升经费 '!K22</f>
        <v>28</v>
      </c>
      <c r="E15" s="10">
        <f>'国际化人才培养提升经费 '!K23</f>
        <v>9</v>
      </c>
      <c r="F15" s="10">
        <f t="shared" si="1"/>
        <v>92</v>
      </c>
    </row>
    <row r="16" s="1" customFormat="1" ht="39" customHeight="1" spans="1:6">
      <c r="A16" s="8">
        <v>14</v>
      </c>
      <c r="B16" s="12" t="s">
        <v>224</v>
      </c>
      <c r="C16" s="11">
        <f>SUM('全区人才调研课题经费 '!K16:K19)+'全区人才调研课题经费 '!L8</f>
        <v>60</v>
      </c>
      <c r="D16" s="10">
        <f>'全区人才调研课题经费 '!K20</f>
        <v>28</v>
      </c>
      <c r="E16" s="10">
        <f>'全区人才调研课题经费 '!K21</f>
        <v>9</v>
      </c>
      <c r="F16" s="10">
        <f t="shared" si="1"/>
        <v>97</v>
      </c>
    </row>
    <row r="17" ht="39" customHeight="1" spans="1:6">
      <c r="A17" s="4"/>
      <c r="B17" s="5" t="s">
        <v>236</v>
      </c>
      <c r="C17" s="4">
        <f>(C3+C4+C5+C6+C7+C8+C9+C10+C11+C12+C13+C14+C15++C16)/14</f>
        <v>56.8950979101736</v>
      </c>
      <c r="D17" s="4">
        <f t="shared" ref="D17:F17" si="2">(D3+D4+D5+D6+D7+D8+D9+D10+D11+D12+D13+D14+D15++D16)/14</f>
        <v>27.6428571428571</v>
      </c>
      <c r="E17" s="4">
        <f t="shared" si="2"/>
        <v>8.92857142857143</v>
      </c>
      <c r="F17" s="4">
        <f t="shared" si="2"/>
        <v>93.4664285714286</v>
      </c>
    </row>
    <row r="18" spans="1:6">
      <c r="A18" s="4"/>
      <c r="B18" s="5"/>
      <c r="C18" s="4"/>
      <c r="D18" s="4"/>
      <c r="E18" s="4"/>
      <c r="F18" s="4"/>
    </row>
  </sheetData>
  <pageMargins left="0.699305555555556" right="0.699305555555556" top="0.75" bottom="0.75" header="0.3" footer="0.3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35"/>
  <sheetViews>
    <sheetView zoomScale="55" zoomScaleNormal="55" workbookViewId="0">
      <selection activeCell="A25" sqref="$A25:$XFD25"/>
    </sheetView>
  </sheetViews>
  <sheetFormatPr defaultColWidth="10.6333333333333" defaultRowHeight="23.5" customHeight="1"/>
  <cols>
    <col min="1" max="1" width="5.09166666666667" style="50" customWidth="1"/>
    <col min="2" max="2" width="9.63333333333333" style="50" customWidth="1"/>
    <col min="3" max="3" width="8.63333333333333" style="50" customWidth="1"/>
    <col min="4" max="4" width="9.45" style="50" customWidth="1"/>
    <col min="5" max="5" width="16.3666666666667" style="50" customWidth="1"/>
    <col min="6" max="6" width="2.54166666666667" style="50" customWidth="1"/>
    <col min="7" max="7" width="17.0916666666667" style="50" customWidth="1"/>
    <col min="8" max="8" width="17.9083333333333" style="50" customWidth="1"/>
    <col min="9" max="9" width="2.725" style="50" customWidth="1"/>
    <col min="10" max="10" width="6.45" style="50" customWidth="1"/>
    <col min="11" max="11" width="7.90833333333333" style="50" customWidth="1"/>
    <col min="12" max="12" width="19.6333333333333" style="50" customWidth="1"/>
    <col min="13" max="40" width="10.6333333333333" style="50"/>
    <col min="41" max="16384" width="10.6333333333333" style="2"/>
  </cols>
  <sheetData>
    <row r="1" customHeight="1" spans="1:12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77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78</v>
      </c>
      <c r="D6" s="22"/>
      <c r="E6" s="22"/>
      <c r="F6" s="22"/>
      <c r="G6" s="22"/>
      <c r="H6" s="20" t="s">
        <v>10</v>
      </c>
      <c r="I6" s="20"/>
      <c r="J6" s="22">
        <v>84409565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140</v>
      </c>
      <c r="F8" s="25">
        <v>140</v>
      </c>
      <c r="G8" s="25"/>
      <c r="H8" s="25">
        <v>125.8</v>
      </c>
      <c r="I8" s="25"/>
      <c r="J8" s="34">
        <v>10</v>
      </c>
      <c r="K8" s="36">
        <f>H8/F8</f>
        <v>0.898571428571429</v>
      </c>
      <c r="L8" s="25">
        <f>K8*10</f>
        <v>8.98571428571429</v>
      </c>
    </row>
    <row r="9" ht="28" customHeight="1" spans="1:12">
      <c r="A9" s="20"/>
      <c r="B9" s="20"/>
      <c r="C9" s="20" t="s">
        <v>19</v>
      </c>
      <c r="D9" s="20"/>
      <c r="E9" s="25">
        <v>140</v>
      </c>
      <c r="F9" s="25">
        <v>140</v>
      </c>
      <c r="G9" s="25"/>
      <c r="H9" s="25">
        <v>125.8</v>
      </c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77.5" customHeight="1" spans="1:12">
      <c r="A13" s="20"/>
      <c r="B13" s="21" t="s">
        <v>79</v>
      </c>
      <c r="C13" s="22"/>
      <c r="D13" s="22"/>
      <c r="E13" s="22"/>
      <c r="F13" s="22"/>
      <c r="G13" s="22"/>
      <c r="H13" s="21" t="s">
        <v>80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38"/>
      <c r="J15" s="38"/>
      <c r="K15" s="39"/>
      <c r="L15" s="20"/>
    </row>
    <row r="16" ht="40.5" customHeight="1" spans="1:12">
      <c r="A16" s="20"/>
      <c r="B16" s="23" t="s">
        <v>37</v>
      </c>
      <c r="C16" s="52" t="s">
        <v>38</v>
      </c>
      <c r="D16" s="27" t="s">
        <v>81</v>
      </c>
      <c r="E16" s="27"/>
      <c r="F16" s="27"/>
      <c r="G16" s="21" t="s">
        <v>82</v>
      </c>
      <c r="H16" s="28" t="str">
        <f>G16</f>
        <v>≥10场次</v>
      </c>
      <c r="I16" s="40">
        <v>5</v>
      </c>
      <c r="J16" s="55"/>
      <c r="K16" s="42">
        <v>5</v>
      </c>
      <c r="L16" s="42"/>
    </row>
    <row r="17" ht="40.5" customHeight="1" spans="1:12">
      <c r="A17" s="20"/>
      <c r="B17" s="20"/>
      <c r="C17" s="95"/>
      <c r="D17" s="27" t="s">
        <v>83</v>
      </c>
      <c r="E17" s="27"/>
      <c r="F17" s="27"/>
      <c r="G17" s="21" t="s">
        <v>84</v>
      </c>
      <c r="H17" s="28" t="str">
        <f>G17</f>
        <v>≥100人</v>
      </c>
      <c r="I17" s="40">
        <v>5</v>
      </c>
      <c r="J17" s="55"/>
      <c r="K17" s="42">
        <v>5</v>
      </c>
      <c r="L17" s="42"/>
    </row>
    <row r="18" ht="40.5" customHeight="1" spans="1:12">
      <c r="A18" s="20"/>
      <c r="B18" s="20"/>
      <c r="C18" s="95"/>
      <c r="D18" s="27" t="s">
        <v>85</v>
      </c>
      <c r="E18" s="27"/>
      <c r="F18" s="27"/>
      <c r="G18" s="21" t="s">
        <v>86</v>
      </c>
      <c r="H18" s="28" t="str">
        <f>G18</f>
        <v>≥50人次</v>
      </c>
      <c r="I18" s="40">
        <v>5</v>
      </c>
      <c r="J18" s="55"/>
      <c r="K18" s="42">
        <v>5</v>
      </c>
      <c r="L18" s="56"/>
    </row>
    <row r="19" s="50" customFormat="1" ht="40.5" customHeight="1" spans="1:12">
      <c r="A19" s="20"/>
      <c r="B19" s="20"/>
      <c r="C19" s="23" t="s">
        <v>51</v>
      </c>
      <c r="D19" s="27" t="s">
        <v>87</v>
      </c>
      <c r="E19" s="27"/>
      <c r="F19" s="27"/>
      <c r="G19" s="21" t="s">
        <v>88</v>
      </c>
      <c r="H19" s="28" t="str">
        <f>G19</f>
        <v>≥80%</v>
      </c>
      <c r="I19" s="40">
        <v>15</v>
      </c>
      <c r="J19" s="55"/>
      <c r="K19" s="57">
        <v>15</v>
      </c>
      <c r="L19" s="45"/>
    </row>
    <row r="20" ht="40.5" customHeight="1" spans="1:12">
      <c r="A20" s="20"/>
      <c r="B20" s="20"/>
      <c r="C20" s="23" t="s">
        <v>54</v>
      </c>
      <c r="D20" s="27" t="s">
        <v>55</v>
      </c>
      <c r="E20" s="27"/>
      <c r="F20" s="27"/>
      <c r="G20" s="22" t="s">
        <v>56</v>
      </c>
      <c r="H20" s="28" t="s">
        <v>89</v>
      </c>
      <c r="I20" s="40">
        <v>10</v>
      </c>
      <c r="J20" s="55"/>
      <c r="K20" s="44">
        <v>8.99</v>
      </c>
      <c r="L20" s="58"/>
    </row>
    <row r="21" ht="40.5" customHeight="1" spans="1:12">
      <c r="A21" s="20"/>
      <c r="B21" s="20"/>
      <c r="C21" s="23" t="s">
        <v>60</v>
      </c>
      <c r="D21" s="27" t="s">
        <v>90</v>
      </c>
      <c r="E21" s="27"/>
      <c r="F21" s="27"/>
      <c r="G21" s="22" t="s">
        <v>91</v>
      </c>
      <c r="H21" s="28" t="str">
        <f>G21</f>
        <v>≤100万元</v>
      </c>
      <c r="I21" s="40">
        <v>10</v>
      </c>
      <c r="J21" s="55"/>
      <c r="K21" s="42">
        <v>10</v>
      </c>
      <c r="L21" s="43"/>
    </row>
    <row r="22" ht="40.5" customHeight="1" spans="1:12">
      <c r="A22" s="20"/>
      <c r="B22" s="23" t="s">
        <v>63</v>
      </c>
      <c r="C22" s="23" t="s">
        <v>64</v>
      </c>
      <c r="D22" s="27" t="s">
        <v>92</v>
      </c>
      <c r="E22" s="27"/>
      <c r="F22" s="27"/>
      <c r="G22" s="54" t="s">
        <v>93</v>
      </c>
      <c r="H22" s="31" t="s">
        <v>94</v>
      </c>
      <c r="I22" s="40">
        <v>30</v>
      </c>
      <c r="J22" s="55"/>
      <c r="K22" s="42">
        <v>27</v>
      </c>
      <c r="L22" s="42"/>
    </row>
    <row r="23" ht="40.5" customHeight="1" spans="1:12">
      <c r="A23" s="20"/>
      <c r="B23" s="23" t="s">
        <v>71</v>
      </c>
      <c r="C23" s="33" t="s">
        <v>72</v>
      </c>
      <c r="D23" s="27" t="s">
        <v>95</v>
      </c>
      <c r="E23" s="27"/>
      <c r="F23" s="27"/>
      <c r="G23" s="21" t="s">
        <v>96</v>
      </c>
      <c r="H23" s="31" t="s">
        <v>97</v>
      </c>
      <c r="I23" s="40">
        <v>10</v>
      </c>
      <c r="J23" s="55"/>
      <c r="K23" s="42">
        <v>9</v>
      </c>
      <c r="L23" s="45"/>
    </row>
    <row r="24" customHeight="1" spans="1:12">
      <c r="A24" s="20" t="s">
        <v>75</v>
      </c>
      <c r="B24" s="20"/>
      <c r="C24" s="20"/>
      <c r="D24" s="20"/>
      <c r="E24" s="20"/>
      <c r="F24" s="20"/>
      <c r="G24" s="20"/>
      <c r="H24" s="34"/>
      <c r="I24" s="47">
        <v>100</v>
      </c>
      <c r="J24" s="55"/>
      <c r="K24" s="59">
        <f>SUM(K16:K23)+L8</f>
        <v>93.9757142857143</v>
      </c>
      <c r="L24" s="60"/>
    </row>
    <row r="25" customHeight="1" spans="1:12">
      <c r="A25" s="35" t="s">
        <v>76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customHeight="1" spans="1:1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</row>
  </sheetData>
  <mergeCells count="62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D23:F23"/>
    <mergeCell ref="I23:J23"/>
    <mergeCell ref="A24:H24"/>
    <mergeCell ref="I24:J24"/>
    <mergeCell ref="A12:A13"/>
    <mergeCell ref="A14:A23"/>
    <mergeCell ref="B14:B15"/>
    <mergeCell ref="B16:B21"/>
    <mergeCell ref="C14:C15"/>
    <mergeCell ref="C16:C18"/>
    <mergeCell ref="K14:K15"/>
    <mergeCell ref="L14:L15"/>
    <mergeCell ref="D14:F15"/>
    <mergeCell ref="I14:J15"/>
    <mergeCell ref="A7:B11"/>
    <mergeCell ref="A25:L35"/>
  </mergeCells>
  <pageMargins left="0.699305555555556" right="0.699305555555556" top="0.75" bottom="0.75" header="0.3" footer="0.3"/>
  <pageSetup paperSize="9" scale="7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42"/>
  <sheetViews>
    <sheetView zoomScale="55" zoomScaleNormal="55" topLeftCell="A2" workbookViewId="0">
      <selection activeCell="A32" sqref="$A32:$XFD32"/>
    </sheetView>
  </sheetViews>
  <sheetFormatPr defaultColWidth="10.6333333333333" defaultRowHeight="23.5" customHeight="1"/>
  <cols>
    <col min="1" max="1" width="5.09166666666667" style="14" customWidth="1"/>
    <col min="2" max="2" width="9.63333333333333" style="14" customWidth="1"/>
    <col min="3" max="3" width="8.63333333333333" style="14" customWidth="1"/>
    <col min="4" max="4" width="9.45" style="14" customWidth="1"/>
    <col min="5" max="5" width="16.3666666666667" style="14" customWidth="1"/>
    <col min="6" max="6" width="2.54166666666667" style="14" customWidth="1"/>
    <col min="7" max="7" width="17.0916666666667" style="14" customWidth="1"/>
    <col min="8" max="8" width="17.9083333333333" style="14" customWidth="1"/>
    <col min="9" max="9" width="2.725" style="14" customWidth="1"/>
    <col min="10" max="10" width="6.45" style="14" customWidth="1"/>
    <col min="11" max="11" width="7.90833333333333" style="14" customWidth="1"/>
    <col min="12" max="12" width="16.1833333333333" style="14" customWidth="1"/>
    <col min="13" max="16384" width="10.6333333333333" style="15"/>
  </cols>
  <sheetData>
    <row r="1" customHeight="1" spans="1:1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98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99</v>
      </c>
      <c r="D6" s="22"/>
      <c r="E6" s="22"/>
      <c r="F6" s="22"/>
      <c r="G6" s="22"/>
      <c r="H6" s="20" t="s">
        <v>10</v>
      </c>
      <c r="I6" s="20"/>
      <c r="J6" s="22">
        <v>84409547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305</v>
      </c>
      <c r="F8" s="67">
        <v>305</v>
      </c>
      <c r="G8" s="78"/>
      <c r="H8" s="25">
        <v>302.98</v>
      </c>
      <c r="I8" s="25"/>
      <c r="J8" s="34">
        <v>10</v>
      </c>
      <c r="K8" s="36">
        <f>H8/F8</f>
        <v>0.993377049180328</v>
      </c>
      <c r="L8" s="25">
        <f>K8*10</f>
        <v>9.93377049180328</v>
      </c>
    </row>
    <row r="9" ht="28" customHeight="1" spans="1:12">
      <c r="A9" s="20"/>
      <c r="B9" s="20"/>
      <c r="C9" s="20" t="s">
        <v>19</v>
      </c>
      <c r="D9" s="20"/>
      <c r="E9" s="25">
        <v>305</v>
      </c>
      <c r="F9" s="25">
        <v>305</v>
      </c>
      <c r="G9" s="25"/>
      <c r="H9" s="25">
        <v>302.98</v>
      </c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55.5" customHeight="1" spans="1:12">
      <c r="A13" s="20"/>
      <c r="B13" s="21" t="s">
        <v>100</v>
      </c>
      <c r="C13" s="22"/>
      <c r="D13" s="22"/>
      <c r="E13" s="22"/>
      <c r="F13" s="22"/>
      <c r="G13" s="22"/>
      <c r="H13" s="21" t="s">
        <v>101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38"/>
      <c r="J15" s="38"/>
      <c r="K15" s="39"/>
      <c r="L15" s="20"/>
    </row>
    <row r="16" ht="40.5" customHeight="1" spans="1:12">
      <c r="A16" s="20"/>
      <c r="B16" s="23" t="s">
        <v>37</v>
      </c>
      <c r="C16" s="52" t="s">
        <v>38</v>
      </c>
      <c r="D16" s="27" t="s">
        <v>102</v>
      </c>
      <c r="E16" s="27"/>
      <c r="F16" s="27"/>
      <c r="G16" s="21" t="s">
        <v>103</v>
      </c>
      <c r="H16" s="28" t="s">
        <v>104</v>
      </c>
      <c r="I16" s="40">
        <v>2</v>
      </c>
      <c r="J16" s="41"/>
      <c r="K16" s="42">
        <v>2</v>
      </c>
      <c r="L16" s="43"/>
    </row>
    <row r="17" ht="40.5" customHeight="1" spans="1:12">
      <c r="A17" s="20"/>
      <c r="B17" s="20"/>
      <c r="C17" s="95"/>
      <c r="D17" s="27" t="s">
        <v>105</v>
      </c>
      <c r="E17" s="27"/>
      <c r="F17" s="27"/>
      <c r="G17" s="21" t="s">
        <v>106</v>
      </c>
      <c r="H17" s="28" t="s">
        <v>107</v>
      </c>
      <c r="I17" s="40">
        <v>2</v>
      </c>
      <c r="J17" s="41"/>
      <c r="K17" s="42">
        <v>2</v>
      </c>
      <c r="L17" s="43"/>
    </row>
    <row r="18" ht="40.5" customHeight="1" spans="1:12">
      <c r="A18" s="20"/>
      <c r="B18" s="20"/>
      <c r="C18" s="95"/>
      <c r="D18" s="27" t="s">
        <v>108</v>
      </c>
      <c r="E18" s="27"/>
      <c r="F18" s="27"/>
      <c r="G18" s="21" t="s">
        <v>109</v>
      </c>
      <c r="H18" s="28" t="str">
        <f>G18</f>
        <v>≥50人</v>
      </c>
      <c r="I18" s="40">
        <v>2</v>
      </c>
      <c r="J18" s="41"/>
      <c r="K18" s="42">
        <v>2</v>
      </c>
      <c r="L18" s="43"/>
    </row>
    <row r="19" ht="40.5" customHeight="1" spans="1:12">
      <c r="A19" s="20"/>
      <c r="B19" s="20"/>
      <c r="C19" s="95"/>
      <c r="D19" s="27" t="s">
        <v>110</v>
      </c>
      <c r="E19" s="27"/>
      <c r="F19" s="27"/>
      <c r="G19" s="21" t="s">
        <v>111</v>
      </c>
      <c r="H19" s="28" t="str">
        <f>G19</f>
        <v>≥10次</v>
      </c>
      <c r="I19" s="40">
        <v>1</v>
      </c>
      <c r="J19" s="41"/>
      <c r="K19" s="42">
        <v>1</v>
      </c>
      <c r="L19" s="43"/>
    </row>
    <row r="20" ht="40.5" customHeight="1" spans="1:12">
      <c r="A20" s="20"/>
      <c r="B20" s="20"/>
      <c r="C20" s="95"/>
      <c r="D20" s="27" t="s">
        <v>112</v>
      </c>
      <c r="E20" s="27"/>
      <c r="F20" s="27"/>
      <c r="G20" s="21" t="s">
        <v>113</v>
      </c>
      <c r="H20" s="28" t="str">
        <f>G20</f>
        <v>≥500人次</v>
      </c>
      <c r="I20" s="40">
        <v>1</v>
      </c>
      <c r="J20" s="41"/>
      <c r="K20" s="42">
        <v>1</v>
      </c>
      <c r="L20" s="43"/>
    </row>
    <row r="21" ht="40.5" customHeight="1" spans="1:12">
      <c r="A21" s="20"/>
      <c r="B21" s="20"/>
      <c r="C21" s="95"/>
      <c r="D21" s="27" t="s">
        <v>114</v>
      </c>
      <c r="E21" s="27"/>
      <c r="F21" s="27"/>
      <c r="G21" s="21" t="s">
        <v>115</v>
      </c>
      <c r="H21" s="28" t="str">
        <f>G21</f>
        <v>≥2次</v>
      </c>
      <c r="I21" s="40">
        <v>1</v>
      </c>
      <c r="J21" s="41"/>
      <c r="K21" s="42">
        <v>1</v>
      </c>
      <c r="L21" s="43"/>
    </row>
    <row r="22" ht="40.5" customHeight="1" spans="1:12">
      <c r="A22" s="20"/>
      <c r="B22" s="20"/>
      <c r="C22" s="95"/>
      <c r="D22" s="27" t="s">
        <v>116</v>
      </c>
      <c r="E22" s="27"/>
      <c r="F22" s="27"/>
      <c r="G22" s="21" t="s">
        <v>117</v>
      </c>
      <c r="H22" s="28" t="str">
        <f>G22</f>
        <v>≥200人次</v>
      </c>
      <c r="I22" s="40">
        <v>1</v>
      </c>
      <c r="J22" s="41"/>
      <c r="K22" s="42">
        <v>1</v>
      </c>
      <c r="L22" s="43"/>
    </row>
    <row r="23" ht="40.5" customHeight="1" spans="1:12">
      <c r="A23" s="20"/>
      <c r="B23" s="20"/>
      <c r="C23" s="23" t="s">
        <v>51</v>
      </c>
      <c r="D23" s="27" t="s">
        <v>118</v>
      </c>
      <c r="E23" s="27"/>
      <c r="F23" s="27"/>
      <c r="G23" s="22" t="s">
        <v>119</v>
      </c>
      <c r="H23" s="30" t="s">
        <v>120</v>
      </c>
      <c r="I23" s="40">
        <v>5</v>
      </c>
      <c r="J23" s="41"/>
      <c r="K23" s="42">
        <v>5</v>
      </c>
      <c r="L23" s="43"/>
    </row>
    <row r="24" ht="40.5" customHeight="1" spans="1:12">
      <c r="A24" s="20"/>
      <c r="B24" s="20"/>
      <c r="C24" s="20"/>
      <c r="D24" s="27" t="s">
        <v>121</v>
      </c>
      <c r="E24" s="27"/>
      <c r="F24" s="27"/>
      <c r="G24" s="22" t="s">
        <v>122</v>
      </c>
      <c r="H24" s="28" t="s">
        <v>122</v>
      </c>
      <c r="I24" s="40">
        <v>5</v>
      </c>
      <c r="J24" s="41"/>
      <c r="K24" s="42">
        <v>5</v>
      </c>
      <c r="L24" s="43"/>
    </row>
    <row r="25" ht="40.5" customHeight="1" spans="1:12">
      <c r="A25" s="20"/>
      <c r="B25" s="20"/>
      <c r="C25" s="23" t="s">
        <v>54</v>
      </c>
      <c r="D25" s="27" t="s">
        <v>55</v>
      </c>
      <c r="E25" s="27"/>
      <c r="F25" s="27"/>
      <c r="G25" s="22" t="s">
        <v>56</v>
      </c>
      <c r="H25" s="28" t="s">
        <v>123</v>
      </c>
      <c r="I25" s="40">
        <v>10</v>
      </c>
      <c r="J25" s="41"/>
      <c r="K25" s="44">
        <v>9.93</v>
      </c>
      <c r="L25" s="43"/>
    </row>
    <row r="26" ht="40.5" customHeight="1" spans="1:12">
      <c r="A26" s="20"/>
      <c r="B26" s="20"/>
      <c r="C26" s="23" t="s">
        <v>60</v>
      </c>
      <c r="D26" s="27" t="s">
        <v>124</v>
      </c>
      <c r="E26" s="27"/>
      <c r="F26" s="27"/>
      <c r="G26" s="22" t="s">
        <v>125</v>
      </c>
      <c r="H26" s="28" t="str">
        <f>G26</f>
        <v>≤20万元/天</v>
      </c>
      <c r="I26" s="40">
        <v>10</v>
      </c>
      <c r="J26" s="41"/>
      <c r="K26" s="42">
        <v>10</v>
      </c>
      <c r="L26" s="43"/>
    </row>
    <row r="27" ht="40.5" customHeight="1" spans="1:12">
      <c r="A27" s="20"/>
      <c r="B27" s="20"/>
      <c r="C27" s="20"/>
      <c r="D27" s="27" t="s">
        <v>126</v>
      </c>
      <c r="E27" s="27"/>
      <c r="F27" s="27"/>
      <c r="G27" s="22" t="s">
        <v>127</v>
      </c>
      <c r="H27" s="28" t="str">
        <f>G27</f>
        <v>≤2万元</v>
      </c>
      <c r="I27" s="40">
        <v>10</v>
      </c>
      <c r="J27" s="41"/>
      <c r="K27" s="42">
        <v>10</v>
      </c>
      <c r="L27" s="43"/>
    </row>
    <row r="28" ht="54.5" customHeight="1" spans="1:12">
      <c r="A28" s="20"/>
      <c r="B28" s="20" t="s">
        <v>63</v>
      </c>
      <c r="C28" s="52" t="s">
        <v>64</v>
      </c>
      <c r="D28" s="27" t="s">
        <v>128</v>
      </c>
      <c r="E28" s="27"/>
      <c r="F28" s="27"/>
      <c r="G28" s="54" t="s">
        <v>96</v>
      </c>
      <c r="H28" s="31" t="s">
        <v>97</v>
      </c>
      <c r="I28" s="40">
        <v>30</v>
      </c>
      <c r="J28" s="41"/>
      <c r="K28" s="42">
        <v>27</v>
      </c>
      <c r="L28" s="43"/>
    </row>
    <row r="29" ht="40.5" customHeight="1" spans="1:12">
      <c r="A29" s="20"/>
      <c r="B29" s="52" t="s">
        <v>71</v>
      </c>
      <c r="C29" s="23" t="s">
        <v>72</v>
      </c>
      <c r="D29" s="27" t="s">
        <v>129</v>
      </c>
      <c r="E29" s="27"/>
      <c r="F29" s="27"/>
      <c r="G29" s="22" t="s">
        <v>130</v>
      </c>
      <c r="H29" s="28" t="s">
        <v>130</v>
      </c>
      <c r="I29" s="40">
        <v>5</v>
      </c>
      <c r="J29" s="41"/>
      <c r="K29" s="42">
        <v>5</v>
      </c>
      <c r="L29" s="46"/>
    </row>
    <row r="30" ht="40.5" customHeight="1" spans="1:12">
      <c r="A30" s="20"/>
      <c r="B30" s="95"/>
      <c r="C30" s="20"/>
      <c r="D30" s="27" t="s">
        <v>131</v>
      </c>
      <c r="E30" s="27"/>
      <c r="F30" s="27"/>
      <c r="G30" s="22" t="s">
        <v>130</v>
      </c>
      <c r="H30" s="28" t="s">
        <v>130</v>
      </c>
      <c r="I30" s="40">
        <v>5</v>
      </c>
      <c r="J30" s="41"/>
      <c r="K30" s="42">
        <v>5</v>
      </c>
      <c r="L30" s="46"/>
    </row>
    <row r="31" customHeight="1" spans="1:12">
      <c r="A31" s="20" t="s">
        <v>75</v>
      </c>
      <c r="B31" s="20"/>
      <c r="C31" s="20"/>
      <c r="D31" s="20"/>
      <c r="E31" s="20"/>
      <c r="F31" s="20"/>
      <c r="G31" s="20"/>
      <c r="H31" s="34"/>
      <c r="I31" s="47">
        <v>100</v>
      </c>
      <c r="J31" s="41"/>
      <c r="K31" s="48">
        <f>SUM(K16:K30)+L8</f>
        <v>96.8637704918033</v>
      </c>
      <c r="L31" s="49"/>
    </row>
    <row r="32" customHeight="1" spans="1:12">
      <c r="A32" s="35" t="s">
        <v>76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customHeight="1" spans="1:1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</row>
    <row r="36" customHeight="1" spans="1:1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customHeight="1" spans="1:1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</row>
    <row r="38" customHeight="1" spans="1:1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customHeight="1" spans="1:1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</row>
    <row r="40" customHeight="1" spans="1:1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</row>
    <row r="41" customHeight="1" spans="1:1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</row>
    <row r="42" customHeight="1" spans="1:1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</sheetData>
  <mergeCells count="80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D23:F23"/>
    <mergeCell ref="I23:J23"/>
    <mergeCell ref="D24:F24"/>
    <mergeCell ref="I24:J24"/>
    <mergeCell ref="D25:F25"/>
    <mergeCell ref="I25:J25"/>
    <mergeCell ref="D26:F26"/>
    <mergeCell ref="I26:J26"/>
    <mergeCell ref="D27:F27"/>
    <mergeCell ref="I27:J27"/>
    <mergeCell ref="D28:F28"/>
    <mergeCell ref="I28:J28"/>
    <mergeCell ref="D29:F29"/>
    <mergeCell ref="I29:J29"/>
    <mergeCell ref="D30:F30"/>
    <mergeCell ref="I30:J30"/>
    <mergeCell ref="A31:H31"/>
    <mergeCell ref="I31:J31"/>
    <mergeCell ref="A12:A13"/>
    <mergeCell ref="A14:A30"/>
    <mergeCell ref="B14:B15"/>
    <mergeCell ref="B16:B27"/>
    <mergeCell ref="B29:B30"/>
    <mergeCell ref="C14:C15"/>
    <mergeCell ref="C16:C22"/>
    <mergeCell ref="C23:C24"/>
    <mergeCell ref="C26:C27"/>
    <mergeCell ref="C29:C30"/>
    <mergeCell ref="K14:K15"/>
    <mergeCell ref="L14:L15"/>
    <mergeCell ref="D14:F15"/>
    <mergeCell ref="I14:J15"/>
    <mergeCell ref="A7:B11"/>
    <mergeCell ref="A32:L42"/>
  </mergeCells>
  <pageMargins left="0.699305555555556" right="0.699305555555556" top="0.75" bottom="0.75" header="0.3" footer="0.3"/>
  <pageSetup paperSize="9" scale="55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Q33"/>
  <sheetViews>
    <sheetView zoomScale="55" zoomScaleNormal="55" topLeftCell="A7" workbookViewId="0">
      <selection activeCell="F38" sqref="F38"/>
    </sheetView>
  </sheetViews>
  <sheetFormatPr defaultColWidth="10.6333333333333" defaultRowHeight="23.5" customHeight="1"/>
  <cols>
    <col min="1" max="1" width="5.09166666666667" style="50" customWidth="1"/>
    <col min="2" max="2" width="9.63333333333333" style="50" customWidth="1"/>
    <col min="3" max="3" width="8.63333333333333" style="50" customWidth="1"/>
    <col min="4" max="4" width="9.45" style="50" customWidth="1"/>
    <col min="5" max="5" width="16.3666666666667" style="50" customWidth="1"/>
    <col min="6" max="6" width="3.725" style="50" customWidth="1"/>
    <col min="7" max="7" width="17.3666666666667" style="50" customWidth="1"/>
    <col min="8" max="8" width="17.9083333333333" style="50" customWidth="1"/>
    <col min="9" max="9" width="2.725" style="50" customWidth="1"/>
    <col min="10" max="10" width="6.45" style="50" customWidth="1"/>
    <col min="11" max="11" width="7.90833333333333" style="50" customWidth="1"/>
    <col min="12" max="12" width="16.1833333333333" style="50" customWidth="1"/>
    <col min="13" max="13" width="10.6333333333333" style="50"/>
    <col min="14" max="14" width="15" style="50" hidden="1" customWidth="1"/>
    <col min="15" max="16" width="10.6333333333333" style="50" hidden="1" customWidth="1"/>
    <col min="17" max="17" width="12.1833333333333" style="50" hidden="1" customWidth="1"/>
    <col min="18" max="40" width="10.6333333333333" style="50"/>
    <col min="41" max="16384" width="10.6333333333333" style="2"/>
  </cols>
  <sheetData>
    <row r="1" customHeight="1" spans="1:12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132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133</v>
      </c>
      <c r="D6" s="22"/>
      <c r="E6" s="22"/>
      <c r="F6" s="22"/>
      <c r="G6" s="22"/>
      <c r="H6" s="20" t="s">
        <v>10</v>
      </c>
      <c r="I6" s="20"/>
      <c r="J6" s="22">
        <v>84296163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4">
      <c r="A8" s="20"/>
      <c r="B8" s="20"/>
      <c r="C8" s="24" t="s">
        <v>18</v>
      </c>
      <c r="D8" s="24"/>
      <c r="E8" s="25">
        <f>750000/10000</f>
        <v>75</v>
      </c>
      <c r="F8" s="25">
        <f>750000/10000</f>
        <v>75</v>
      </c>
      <c r="G8" s="25"/>
      <c r="H8" s="25">
        <v>74.8</v>
      </c>
      <c r="I8" s="25"/>
      <c r="J8" s="34">
        <v>10</v>
      </c>
      <c r="K8" s="36">
        <f>H8/F8</f>
        <v>0.997333333333333</v>
      </c>
      <c r="L8" s="25">
        <f>K8*10</f>
        <v>9.97333333333333</v>
      </c>
      <c r="N8" s="93">
        <f>H8/F8</f>
        <v>0.997333333333333</v>
      </c>
    </row>
    <row r="9" ht="28" customHeight="1" spans="1:17">
      <c r="A9" s="20"/>
      <c r="B9" s="20"/>
      <c r="C9" s="20" t="s">
        <v>19</v>
      </c>
      <c r="D9" s="20"/>
      <c r="E9" s="25">
        <f>750000/10000</f>
        <v>75</v>
      </c>
      <c r="F9" s="25">
        <f>750000/10000</f>
        <v>75</v>
      </c>
      <c r="G9" s="25"/>
      <c r="H9" s="25"/>
      <c r="I9" s="25"/>
      <c r="J9" s="28" t="s">
        <v>20</v>
      </c>
      <c r="K9" s="28"/>
      <c r="L9" s="22" t="s">
        <v>20</v>
      </c>
      <c r="Q9" s="50">
        <v>791923.39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55.5" customHeight="1" spans="1:12">
      <c r="A13" s="20"/>
      <c r="B13" s="21" t="s">
        <v>134</v>
      </c>
      <c r="C13" s="22"/>
      <c r="D13" s="22"/>
      <c r="E13" s="22"/>
      <c r="F13" s="22"/>
      <c r="G13" s="22"/>
      <c r="H13" s="21" t="s">
        <v>134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38"/>
      <c r="J15" s="38"/>
      <c r="K15" s="39"/>
      <c r="L15" s="20"/>
    </row>
    <row r="16" ht="40.5" customHeight="1" spans="1:12">
      <c r="A16" s="20"/>
      <c r="B16" s="20" t="s">
        <v>37</v>
      </c>
      <c r="C16" s="32" t="s">
        <v>38</v>
      </c>
      <c r="D16" s="27" t="s">
        <v>135</v>
      </c>
      <c r="E16" s="27"/>
      <c r="F16" s="27"/>
      <c r="G16" s="21" t="s">
        <v>136</v>
      </c>
      <c r="H16" s="28" t="s">
        <v>137</v>
      </c>
      <c r="I16" s="40">
        <v>15</v>
      </c>
      <c r="J16" s="55"/>
      <c r="K16" s="42">
        <v>15</v>
      </c>
      <c r="L16" s="42"/>
    </row>
    <row r="17" s="50" customFormat="1" ht="40.5" customHeight="1" spans="1:12">
      <c r="A17" s="20"/>
      <c r="B17" s="20"/>
      <c r="C17" s="32" t="s">
        <v>51</v>
      </c>
      <c r="D17" s="27" t="s">
        <v>138</v>
      </c>
      <c r="E17" s="27"/>
      <c r="F17" s="27"/>
      <c r="G17" s="21" t="s">
        <v>96</v>
      </c>
      <c r="H17" s="31" t="s">
        <v>97</v>
      </c>
      <c r="I17" s="40">
        <v>15</v>
      </c>
      <c r="J17" s="55"/>
      <c r="K17" s="42">
        <v>15</v>
      </c>
      <c r="L17" s="42"/>
    </row>
    <row r="18" ht="40.5" customHeight="1" spans="1:12">
      <c r="A18" s="20"/>
      <c r="B18" s="20"/>
      <c r="C18" s="23" t="s">
        <v>54</v>
      </c>
      <c r="D18" s="27" t="s">
        <v>55</v>
      </c>
      <c r="E18" s="27"/>
      <c r="F18" s="27"/>
      <c r="G18" s="22" t="s">
        <v>56</v>
      </c>
      <c r="H18" s="36">
        <v>0.9973</v>
      </c>
      <c r="I18" s="40">
        <v>10</v>
      </c>
      <c r="J18" s="55"/>
      <c r="K18" s="42">
        <v>9.97</v>
      </c>
      <c r="L18" s="42"/>
    </row>
    <row r="19" ht="40.5" customHeight="1" spans="1:12">
      <c r="A19" s="20"/>
      <c r="B19" s="20"/>
      <c r="C19" s="23" t="s">
        <v>60</v>
      </c>
      <c r="D19" s="27" t="s">
        <v>139</v>
      </c>
      <c r="E19" s="27"/>
      <c r="F19" s="27"/>
      <c r="G19" s="21" t="s">
        <v>140</v>
      </c>
      <c r="H19" s="31" t="s">
        <v>140</v>
      </c>
      <c r="I19" s="40">
        <v>10</v>
      </c>
      <c r="J19" s="55"/>
      <c r="K19" s="42">
        <v>10</v>
      </c>
      <c r="L19" s="42"/>
    </row>
    <row r="20" ht="40.5" customHeight="1" spans="1:12">
      <c r="A20" s="20"/>
      <c r="B20" s="23" t="s">
        <v>63</v>
      </c>
      <c r="C20" s="32" t="s">
        <v>64</v>
      </c>
      <c r="D20" s="27" t="s">
        <v>141</v>
      </c>
      <c r="E20" s="27"/>
      <c r="F20" s="27"/>
      <c r="G20" s="54" t="s">
        <v>93</v>
      </c>
      <c r="H20" s="31" t="s">
        <v>94</v>
      </c>
      <c r="I20" s="40">
        <v>30</v>
      </c>
      <c r="J20" s="55"/>
      <c r="K20" s="42">
        <v>27</v>
      </c>
      <c r="L20" s="42"/>
    </row>
    <row r="21" ht="40.5" customHeight="1" spans="1:12">
      <c r="A21" s="20"/>
      <c r="B21" s="32" t="s">
        <v>71</v>
      </c>
      <c r="C21" s="20" t="s">
        <v>72</v>
      </c>
      <c r="D21" s="27" t="s">
        <v>142</v>
      </c>
      <c r="E21" s="27"/>
      <c r="F21" s="27"/>
      <c r="G21" s="22" t="s">
        <v>130</v>
      </c>
      <c r="H21" s="30" t="s">
        <v>130</v>
      </c>
      <c r="I21" s="40">
        <v>10</v>
      </c>
      <c r="J21" s="55"/>
      <c r="K21" s="42">
        <v>10</v>
      </c>
      <c r="L21" s="94"/>
    </row>
    <row r="22" customHeight="1" spans="1:12">
      <c r="A22" s="20" t="s">
        <v>75</v>
      </c>
      <c r="B22" s="20"/>
      <c r="C22" s="20"/>
      <c r="D22" s="20"/>
      <c r="E22" s="20"/>
      <c r="F22" s="20"/>
      <c r="G22" s="20"/>
      <c r="H22" s="34"/>
      <c r="I22" s="47">
        <v>100</v>
      </c>
      <c r="J22" s="55"/>
      <c r="K22" s="59">
        <f>SUM(K16:K21)+L8</f>
        <v>96.9433333333333</v>
      </c>
      <c r="L22" s="60"/>
    </row>
    <row r="23" customHeight="1" spans="1:12">
      <c r="A23" s="35" t="s">
        <v>76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4" customHeight="1" spans="1:1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</sheetData>
  <mergeCells count="57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A22:H22"/>
    <mergeCell ref="I22:J22"/>
    <mergeCell ref="A12:A13"/>
    <mergeCell ref="A14:A21"/>
    <mergeCell ref="B14:B15"/>
    <mergeCell ref="B16:B19"/>
    <mergeCell ref="C14:C15"/>
    <mergeCell ref="K14:K15"/>
    <mergeCell ref="L14:L15"/>
    <mergeCell ref="D14:F15"/>
    <mergeCell ref="I14:J15"/>
    <mergeCell ref="A7:B11"/>
    <mergeCell ref="A23:L33"/>
  </mergeCells>
  <pageMargins left="0.699305555555556" right="0.699305555555556" top="0.75" bottom="0.75" header="0.3" footer="0.3"/>
  <pageSetup paperSize="9" scale="73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34"/>
  <sheetViews>
    <sheetView zoomScale="55" zoomScaleNormal="55" workbookViewId="0">
      <selection activeCell="A24" sqref="$A24:$XFD24"/>
    </sheetView>
  </sheetViews>
  <sheetFormatPr defaultColWidth="10.6333333333333" defaultRowHeight="23.5" customHeight="1"/>
  <cols>
    <col min="1" max="1" width="5.09166666666667" style="14" customWidth="1"/>
    <col min="2" max="2" width="9.63333333333333" style="14" customWidth="1"/>
    <col min="3" max="3" width="8.63333333333333" style="14" customWidth="1"/>
    <col min="4" max="4" width="9.45" style="14" customWidth="1"/>
    <col min="5" max="5" width="16.3666666666667" style="14" customWidth="1"/>
    <col min="6" max="6" width="2.54166666666667" style="14" customWidth="1"/>
    <col min="7" max="7" width="17.0916666666667" style="14" customWidth="1"/>
    <col min="8" max="8" width="17.9083333333333" style="14" customWidth="1"/>
    <col min="9" max="9" width="2.725" style="14" customWidth="1"/>
    <col min="10" max="10" width="6.45" style="14" customWidth="1"/>
    <col min="11" max="11" width="7.90833333333333" style="14" customWidth="1"/>
    <col min="12" max="12" width="16.1833333333333" style="14" customWidth="1"/>
    <col min="13" max="40" width="10.6333333333333" style="14"/>
    <col min="41" max="16384" width="10.6333333333333" style="15"/>
  </cols>
  <sheetData>
    <row r="1" customHeight="1" spans="1:1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143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144</v>
      </c>
      <c r="D6" s="22"/>
      <c r="E6" s="22"/>
      <c r="F6" s="22"/>
      <c r="G6" s="22"/>
      <c r="H6" s="20" t="s">
        <v>10</v>
      </c>
      <c r="I6" s="20"/>
      <c r="J6" s="22">
        <v>84409577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25</v>
      </c>
      <c r="F8" s="25">
        <v>25</v>
      </c>
      <c r="G8" s="25"/>
      <c r="H8" s="25">
        <v>24.57</v>
      </c>
      <c r="I8" s="25"/>
      <c r="J8" s="34">
        <v>10</v>
      </c>
      <c r="K8" s="36">
        <f>H8/F8</f>
        <v>0.9828</v>
      </c>
      <c r="L8" s="25">
        <f>K8*10</f>
        <v>9.828</v>
      </c>
    </row>
    <row r="9" ht="28" customHeight="1" spans="1:12">
      <c r="A9" s="20"/>
      <c r="B9" s="20"/>
      <c r="C9" s="20" t="s">
        <v>19</v>
      </c>
      <c r="D9" s="20"/>
      <c r="E9" s="25">
        <v>25</v>
      </c>
      <c r="F9" s="25">
        <v>25</v>
      </c>
      <c r="G9" s="25"/>
      <c r="H9" s="25"/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55.5" customHeight="1" spans="1:12">
      <c r="A13" s="20"/>
      <c r="B13" s="21" t="s">
        <v>145</v>
      </c>
      <c r="C13" s="22"/>
      <c r="D13" s="22"/>
      <c r="E13" s="22"/>
      <c r="F13" s="22"/>
      <c r="G13" s="22"/>
      <c r="H13" s="21" t="s">
        <v>146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38"/>
      <c r="J15" s="38"/>
      <c r="K15" s="39"/>
      <c r="L15" s="20"/>
    </row>
    <row r="16" ht="40.5" customHeight="1" spans="1:12">
      <c r="A16" s="20"/>
      <c r="B16" s="23" t="s">
        <v>37</v>
      </c>
      <c r="C16" s="23" t="s">
        <v>38</v>
      </c>
      <c r="D16" s="27" t="s">
        <v>147</v>
      </c>
      <c r="E16" s="27"/>
      <c r="F16" s="27"/>
      <c r="G16" s="21" t="s">
        <v>148</v>
      </c>
      <c r="H16" s="21" t="s">
        <v>148</v>
      </c>
      <c r="I16" s="40">
        <v>20</v>
      </c>
      <c r="J16" s="41"/>
      <c r="K16" s="42">
        <v>20</v>
      </c>
      <c r="L16" s="43"/>
    </row>
    <row r="17" ht="40.5" customHeight="1" spans="1:12">
      <c r="A17" s="20"/>
      <c r="B17" s="20"/>
      <c r="C17" s="23" t="s">
        <v>51</v>
      </c>
      <c r="D17" s="27" t="s">
        <v>149</v>
      </c>
      <c r="E17" s="27"/>
      <c r="F17" s="27"/>
      <c r="G17" s="22" t="s">
        <v>130</v>
      </c>
      <c r="H17" s="22" t="s">
        <v>130</v>
      </c>
      <c r="I17" s="40">
        <v>5</v>
      </c>
      <c r="J17" s="41"/>
      <c r="K17" s="42">
        <v>5</v>
      </c>
      <c r="L17" s="42"/>
    </row>
    <row r="18" ht="40.5" customHeight="1" spans="1:12">
      <c r="A18" s="20"/>
      <c r="B18" s="20"/>
      <c r="C18" s="20"/>
      <c r="D18" s="27" t="s">
        <v>138</v>
      </c>
      <c r="E18" s="27"/>
      <c r="F18" s="27"/>
      <c r="G18" s="21" t="s">
        <v>96</v>
      </c>
      <c r="H18" s="21" t="s">
        <v>97</v>
      </c>
      <c r="I18" s="40">
        <v>5</v>
      </c>
      <c r="J18" s="41"/>
      <c r="K18" s="42">
        <v>4.5</v>
      </c>
      <c r="L18" s="43"/>
    </row>
    <row r="19" ht="40.5" customHeight="1" spans="1:12">
      <c r="A19" s="20"/>
      <c r="B19" s="20"/>
      <c r="C19" s="23" t="s">
        <v>54</v>
      </c>
      <c r="D19" s="27" t="s">
        <v>55</v>
      </c>
      <c r="E19" s="27"/>
      <c r="F19" s="27"/>
      <c r="G19" s="22" t="s">
        <v>56</v>
      </c>
      <c r="H19" s="36">
        <v>0.9828</v>
      </c>
      <c r="I19" s="40">
        <v>10</v>
      </c>
      <c r="J19" s="41"/>
      <c r="K19" s="42">
        <v>9.83</v>
      </c>
      <c r="L19" s="43"/>
    </row>
    <row r="20" ht="40.5" customHeight="1" spans="1:12">
      <c r="A20" s="20"/>
      <c r="B20" s="20"/>
      <c r="C20" s="23" t="s">
        <v>60</v>
      </c>
      <c r="D20" s="27" t="s">
        <v>150</v>
      </c>
      <c r="E20" s="27"/>
      <c r="F20" s="27"/>
      <c r="G20" s="22" t="s">
        <v>151</v>
      </c>
      <c r="H20" s="22" t="s">
        <v>151</v>
      </c>
      <c r="I20" s="40">
        <v>10</v>
      </c>
      <c r="J20" s="41"/>
      <c r="K20" s="42">
        <v>10</v>
      </c>
      <c r="L20" s="43"/>
    </row>
    <row r="21" ht="40.5" customHeight="1" spans="1:12">
      <c r="A21" s="20"/>
      <c r="B21" s="20" t="s">
        <v>63</v>
      </c>
      <c r="C21" s="52" t="s">
        <v>64</v>
      </c>
      <c r="D21" s="27" t="s">
        <v>152</v>
      </c>
      <c r="E21" s="27"/>
      <c r="F21" s="27"/>
      <c r="G21" s="54" t="s">
        <v>96</v>
      </c>
      <c r="H21" s="31" t="s">
        <v>97</v>
      </c>
      <c r="I21" s="40">
        <v>30</v>
      </c>
      <c r="J21" s="41"/>
      <c r="K21" s="42">
        <v>27</v>
      </c>
      <c r="L21" s="43"/>
    </row>
    <row r="22" s="14" customFormat="1" ht="40.5" customHeight="1" spans="1:12">
      <c r="A22" s="20"/>
      <c r="B22" s="32" t="s">
        <v>71</v>
      </c>
      <c r="C22" s="20" t="s">
        <v>72</v>
      </c>
      <c r="D22" s="27" t="s">
        <v>153</v>
      </c>
      <c r="E22" s="27"/>
      <c r="F22" s="27"/>
      <c r="G22" s="21" t="s">
        <v>96</v>
      </c>
      <c r="H22" s="31" t="s">
        <v>97</v>
      </c>
      <c r="I22" s="40">
        <v>10</v>
      </c>
      <c r="J22" s="41"/>
      <c r="K22" s="42">
        <v>9</v>
      </c>
      <c r="L22" s="46"/>
    </row>
    <row r="23" s="14" customFormat="1" customHeight="1" spans="1:12">
      <c r="A23" s="20" t="s">
        <v>75</v>
      </c>
      <c r="B23" s="20"/>
      <c r="C23" s="20"/>
      <c r="D23" s="20"/>
      <c r="E23" s="20"/>
      <c r="F23" s="20"/>
      <c r="G23" s="20"/>
      <c r="H23" s="34"/>
      <c r="I23" s="47">
        <v>100</v>
      </c>
      <c r="J23" s="41"/>
      <c r="K23" s="59">
        <f>SUM(K16:K22)+L8</f>
        <v>95.158</v>
      </c>
      <c r="L23" s="49"/>
    </row>
    <row r="24" s="14" customFormat="1" customHeight="1" spans="1:12">
      <c r="A24" s="35" t="s">
        <v>76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="14" customFormat="1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s="14" customFormat="1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="14" customFormat="1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s="14" customFormat="1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="14" customFormat="1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="14" customFormat="1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="14" customFormat="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="14" customFormat="1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="14" customFormat="1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s="14" customFormat="1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</sheetData>
  <mergeCells count="60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A23:H23"/>
    <mergeCell ref="I23:J23"/>
    <mergeCell ref="A12:A13"/>
    <mergeCell ref="A14:A22"/>
    <mergeCell ref="B14:B15"/>
    <mergeCell ref="B16:B20"/>
    <mergeCell ref="C14:C15"/>
    <mergeCell ref="C17:C18"/>
    <mergeCell ref="K14:K15"/>
    <mergeCell ref="L14:L15"/>
    <mergeCell ref="D14:F15"/>
    <mergeCell ref="I14:J15"/>
    <mergeCell ref="A7:B11"/>
    <mergeCell ref="A24:L34"/>
  </mergeCells>
  <pageMargins left="0.699305555555556" right="0.699305555555556" top="0.75" bottom="0.75" header="0.3" footer="0.3"/>
  <pageSetup paperSize="9" scale="74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34"/>
  <sheetViews>
    <sheetView zoomScale="55" zoomScaleNormal="55" topLeftCell="A4" workbookViewId="0">
      <selection activeCell="N36" sqref="N36"/>
    </sheetView>
  </sheetViews>
  <sheetFormatPr defaultColWidth="10.6333333333333" defaultRowHeight="23.5" customHeight="1"/>
  <cols>
    <col min="1" max="1" width="5.09166666666667" style="14" customWidth="1"/>
    <col min="2" max="2" width="9.63333333333333" style="14" customWidth="1"/>
    <col min="3" max="3" width="8.63333333333333" style="14" customWidth="1"/>
    <col min="4" max="4" width="9.45" style="14" customWidth="1"/>
    <col min="5" max="5" width="16.3666666666667" style="14" customWidth="1"/>
    <col min="6" max="6" width="2.54166666666667" style="14" customWidth="1"/>
    <col min="7" max="7" width="17.0916666666667" style="14" customWidth="1"/>
    <col min="8" max="8" width="17.9083333333333" style="14" customWidth="1"/>
    <col min="9" max="9" width="2.725" style="14" customWidth="1"/>
    <col min="10" max="10" width="6.45" style="14" customWidth="1"/>
    <col min="11" max="11" width="7.90833333333333" style="14" customWidth="1"/>
    <col min="12" max="12" width="16.1833333333333" style="14" customWidth="1"/>
    <col min="13" max="40" width="10.6333333333333" style="14"/>
    <col min="41" max="16384" width="10.6333333333333" style="15"/>
  </cols>
  <sheetData>
    <row r="1" customHeight="1" spans="1:1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154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133</v>
      </c>
      <c r="D6" s="22"/>
      <c r="E6" s="22"/>
      <c r="F6" s="22"/>
      <c r="G6" s="22"/>
      <c r="H6" s="20" t="s">
        <v>10</v>
      </c>
      <c r="I6" s="20"/>
      <c r="J6" s="22">
        <v>84296163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3</v>
      </c>
      <c r="F8" s="25">
        <v>3</v>
      </c>
      <c r="G8" s="25"/>
      <c r="H8" s="25"/>
      <c r="I8" s="25"/>
      <c r="J8" s="34">
        <v>10</v>
      </c>
      <c r="K8" s="36">
        <f>H8/F8</f>
        <v>0</v>
      </c>
      <c r="L8" s="37">
        <f>K8*10</f>
        <v>0</v>
      </c>
    </row>
    <row r="9" ht="28" customHeight="1" spans="1:12">
      <c r="A9" s="20"/>
      <c r="B9" s="20"/>
      <c r="C9" s="20" t="s">
        <v>19</v>
      </c>
      <c r="D9" s="20"/>
      <c r="E9" s="25">
        <v>3</v>
      </c>
      <c r="F9" s="25">
        <v>3</v>
      </c>
      <c r="G9" s="25"/>
      <c r="H9" s="25"/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55.5" customHeight="1" spans="1:12">
      <c r="A13" s="20"/>
      <c r="B13" s="21" t="s">
        <v>155</v>
      </c>
      <c r="C13" s="22"/>
      <c r="D13" s="22"/>
      <c r="E13" s="22"/>
      <c r="F13" s="22"/>
      <c r="G13" s="22"/>
      <c r="H13" s="21" t="s">
        <v>155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20"/>
      <c r="J15" s="20"/>
      <c r="K15" s="39"/>
      <c r="L15" s="20"/>
    </row>
    <row r="16" ht="40.5" customHeight="1" spans="1:12">
      <c r="A16" s="20"/>
      <c r="B16" s="32" t="s">
        <v>37</v>
      </c>
      <c r="C16" s="23" t="s">
        <v>38</v>
      </c>
      <c r="D16" s="26" t="s">
        <v>156</v>
      </c>
      <c r="E16" s="27"/>
      <c r="F16" s="27"/>
      <c r="G16" s="21" t="s">
        <v>157</v>
      </c>
      <c r="H16" s="21" t="s">
        <v>157</v>
      </c>
      <c r="I16" s="28">
        <v>15</v>
      </c>
      <c r="J16" s="76"/>
      <c r="K16" s="22">
        <v>15</v>
      </c>
      <c r="L16" s="22"/>
    </row>
    <row r="17" s="14" customFormat="1" ht="40.5" customHeight="1" spans="1:12">
      <c r="A17" s="20"/>
      <c r="B17" s="52"/>
      <c r="C17" s="23" t="s">
        <v>51</v>
      </c>
      <c r="D17" s="26" t="s">
        <v>158</v>
      </c>
      <c r="E17" s="27"/>
      <c r="F17" s="27"/>
      <c r="G17" s="92" t="s">
        <v>96</v>
      </c>
      <c r="H17" s="92" t="s">
        <v>97</v>
      </c>
      <c r="I17" s="28">
        <v>15</v>
      </c>
      <c r="J17" s="76"/>
      <c r="K17" s="22">
        <v>15</v>
      </c>
      <c r="L17" s="22"/>
    </row>
    <row r="18" ht="40.5" customHeight="1" spans="1:12">
      <c r="A18" s="20"/>
      <c r="B18" s="52"/>
      <c r="C18" s="23" t="s">
        <v>54</v>
      </c>
      <c r="D18" s="27" t="s">
        <v>55</v>
      </c>
      <c r="E18" s="27"/>
      <c r="F18" s="27"/>
      <c r="G18" s="91" t="s">
        <v>56</v>
      </c>
      <c r="H18" s="91" t="s">
        <v>159</v>
      </c>
      <c r="I18" s="28">
        <v>10</v>
      </c>
      <c r="J18" s="76"/>
      <c r="K18" s="22">
        <v>0</v>
      </c>
      <c r="L18" s="21" t="s">
        <v>160</v>
      </c>
    </row>
    <row r="19" s="14" customFormat="1" ht="40.5" customHeight="1" spans="1:12">
      <c r="A19" s="20"/>
      <c r="B19" s="52"/>
      <c r="C19" s="23" t="s">
        <v>60</v>
      </c>
      <c r="D19" s="26" t="s">
        <v>161</v>
      </c>
      <c r="E19" s="27"/>
      <c r="F19" s="27"/>
      <c r="G19" s="70" t="s">
        <v>162</v>
      </c>
      <c r="H19" s="70" t="s">
        <v>162</v>
      </c>
      <c r="I19" s="28">
        <v>5</v>
      </c>
      <c r="J19" s="76"/>
      <c r="K19" s="22">
        <v>5</v>
      </c>
      <c r="L19" s="22"/>
    </row>
    <row r="20" s="14" customFormat="1" ht="40.5" customHeight="1" spans="1:12">
      <c r="A20" s="20"/>
      <c r="B20" s="53"/>
      <c r="C20" s="23" t="s">
        <v>60</v>
      </c>
      <c r="D20" s="26" t="s">
        <v>163</v>
      </c>
      <c r="E20" s="27"/>
      <c r="F20" s="27"/>
      <c r="G20" s="70" t="s">
        <v>164</v>
      </c>
      <c r="H20" s="70" t="s">
        <v>164</v>
      </c>
      <c r="I20" s="28">
        <v>5</v>
      </c>
      <c r="J20" s="76"/>
      <c r="K20" s="22">
        <v>5</v>
      </c>
      <c r="L20" s="22"/>
    </row>
    <row r="21" s="14" customFormat="1" ht="40.5" customHeight="1" spans="1:12">
      <c r="A21" s="20"/>
      <c r="B21" s="53" t="s">
        <v>63</v>
      </c>
      <c r="C21" s="52" t="s">
        <v>64</v>
      </c>
      <c r="D21" s="85" t="s">
        <v>165</v>
      </c>
      <c r="E21" s="86"/>
      <c r="F21" s="87"/>
      <c r="G21" s="21" t="s">
        <v>96</v>
      </c>
      <c r="H21" s="21" t="s">
        <v>96</v>
      </c>
      <c r="I21" s="28">
        <v>30</v>
      </c>
      <c r="J21" s="76"/>
      <c r="K21" s="22">
        <v>30</v>
      </c>
      <c r="L21" s="22"/>
    </row>
    <row r="22" s="14" customFormat="1" ht="40.5" customHeight="1" spans="1:12">
      <c r="A22" s="20"/>
      <c r="B22" s="23" t="s">
        <v>71</v>
      </c>
      <c r="C22" s="33" t="s">
        <v>72</v>
      </c>
      <c r="D22" s="61" t="s">
        <v>166</v>
      </c>
      <c r="E22" s="62"/>
      <c r="F22" s="63"/>
      <c r="G22" s="21" t="s">
        <v>167</v>
      </c>
      <c r="H22" s="21" t="s">
        <v>167</v>
      </c>
      <c r="I22" s="28">
        <v>10</v>
      </c>
      <c r="J22" s="76"/>
      <c r="K22" s="22">
        <v>8</v>
      </c>
      <c r="L22" s="35"/>
    </row>
    <row r="23" s="14" customFormat="1" customHeight="1" spans="1:12">
      <c r="A23" s="20" t="s">
        <v>75</v>
      </c>
      <c r="B23" s="20"/>
      <c r="C23" s="20"/>
      <c r="D23" s="20"/>
      <c r="E23" s="20"/>
      <c r="F23" s="20"/>
      <c r="G23" s="20"/>
      <c r="H23" s="20"/>
      <c r="I23" s="20">
        <f>SUM(I16:J22)+J8</f>
        <v>100</v>
      </c>
      <c r="J23" s="20"/>
      <c r="K23" s="79">
        <f>SUM(K16:K22)+L8</f>
        <v>78</v>
      </c>
      <c r="L23" s="80"/>
    </row>
    <row r="24" s="14" customFormat="1" customHeight="1" spans="1:12">
      <c r="A24" s="35" t="s">
        <v>76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="14" customFormat="1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s="14" customFormat="1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="14" customFormat="1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s="14" customFormat="1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="14" customFormat="1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="14" customFormat="1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="14" customFormat="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="14" customFormat="1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="14" customFormat="1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s="14" customFormat="1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</sheetData>
  <mergeCells count="59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A23:H23"/>
    <mergeCell ref="I23:J23"/>
    <mergeCell ref="A12:A13"/>
    <mergeCell ref="A14:A22"/>
    <mergeCell ref="B14:B15"/>
    <mergeCell ref="B16:B20"/>
    <mergeCell ref="C14:C15"/>
    <mergeCell ref="K14:K15"/>
    <mergeCell ref="L14:L15"/>
    <mergeCell ref="D14:F15"/>
    <mergeCell ref="I14:J15"/>
    <mergeCell ref="A7:B11"/>
    <mergeCell ref="A24:L34"/>
  </mergeCells>
  <pageMargins left="0.699305555555556" right="0.699305555555556" top="0.75" bottom="0.75" header="0.3" footer="0.3"/>
  <pageSetup paperSize="9" scale="74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34"/>
  <sheetViews>
    <sheetView zoomScale="55" zoomScaleNormal="55" topLeftCell="A10" workbookViewId="0">
      <selection activeCell="J41" sqref="J41"/>
    </sheetView>
  </sheetViews>
  <sheetFormatPr defaultColWidth="10.6333333333333" defaultRowHeight="23.5" customHeight="1"/>
  <cols>
    <col min="1" max="1" width="5.09166666666667" style="50" customWidth="1"/>
    <col min="2" max="2" width="9.63333333333333" style="50" customWidth="1"/>
    <col min="3" max="3" width="8.63333333333333" style="50" customWidth="1"/>
    <col min="4" max="4" width="9.45" style="50" customWidth="1"/>
    <col min="5" max="5" width="16.3666666666667" style="50" customWidth="1"/>
    <col min="6" max="6" width="2.54166666666667" style="50" customWidth="1"/>
    <col min="7" max="7" width="17.0916666666667" style="50" customWidth="1"/>
    <col min="8" max="8" width="17.9083333333333" style="50" customWidth="1"/>
    <col min="9" max="9" width="2.725" style="50" customWidth="1"/>
    <col min="10" max="10" width="6.45" style="50" customWidth="1"/>
    <col min="11" max="11" width="7.90833333333333" style="50" customWidth="1"/>
    <col min="12" max="12" width="18.6333333333333" style="50" customWidth="1"/>
    <col min="13" max="37" width="10.6333333333333" style="50"/>
    <col min="38" max="16384" width="10.6333333333333" style="2"/>
  </cols>
  <sheetData>
    <row r="1" customHeight="1" spans="1:12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168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133</v>
      </c>
      <c r="D6" s="22"/>
      <c r="E6" s="22"/>
      <c r="F6" s="22"/>
      <c r="G6" s="22"/>
      <c r="H6" s="20" t="s">
        <v>10</v>
      </c>
      <c r="I6" s="20"/>
      <c r="J6" s="22">
        <v>84296163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125.65</v>
      </c>
      <c r="F8" s="25">
        <v>125.65</v>
      </c>
      <c r="G8" s="25"/>
      <c r="H8" s="25">
        <v>107.7</v>
      </c>
      <c r="I8" s="25"/>
      <c r="J8" s="34">
        <v>10</v>
      </c>
      <c r="K8" s="36">
        <f>H8/F8</f>
        <v>0.857142857142857</v>
      </c>
      <c r="L8" s="25">
        <f>K8*10</f>
        <v>8.57142857142857</v>
      </c>
    </row>
    <row r="9" ht="28" customHeight="1" spans="1:12">
      <c r="A9" s="20"/>
      <c r="B9" s="20"/>
      <c r="C9" s="20" t="s">
        <v>19</v>
      </c>
      <c r="D9" s="20"/>
      <c r="E9" s="25">
        <v>125.65</v>
      </c>
      <c r="F9" s="25">
        <v>125.65</v>
      </c>
      <c r="G9" s="25"/>
      <c r="H9" s="25"/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188" customHeight="1" spans="1:12">
      <c r="A13" s="20"/>
      <c r="B13" s="21" t="s">
        <v>169</v>
      </c>
      <c r="C13" s="22"/>
      <c r="D13" s="22"/>
      <c r="E13" s="22"/>
      <c r="F13" s="22"/>
      <c r="G13" s="22"/>
      <c r="H13" s="21" t="s">
        <v>170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38"/>
      <c r="E15" s="38"/>
      <c r="F15" s="38"/>
      <c r="G15" s="20" t="s">
        <v>35</v>
      </c>
      <c r="H15" s="20" t="s">
        <v>36</v>
      </c>
      <c r="I15" s="20"/>
      <c r="J15" s="20"/>
      <c r="K15" s="39"/>
      <c r="L15" s="20"/>
    </row>
    <row r="16" ht="40.5" customHeight="1" spans="1:12">
      <c r="A16" s="20"/>
      <c r="B16" s="23" t="s">
        <v>37</v>
      </c>
      <c r="C16" s="68" t="s">
        <v>38</v>
      </c>
      <c r="D16" s="73" t="s">
        <v>171</v>
      </c>
      <c r="E16" s="81"/>
      <c r="F16" s="81"/>
      <c r="G16" s="70" t="s">
        <v>172</v>
      </c>
      <c r="H16" s="70" t="s">
        <v>172</v>
      </c>
      <c r="I16" s="28">
        <v>10</v>
      </c>
      <c r="J16" s="76"/>
      <c r="K16" s="22">
        <v>10</v>
      </c>
      <c r="L16" s="22"/>
    </row>
    <row r="17" s="50" customFormat="1" ht="40.5" customHeight="1" spans="1:12">
      <c r="A17" s="20"/>
      <c r="B17" s="34"/>
      <c r="C17" s="82" t="s">
        <v>51</v>
      </c>
      <c r="D17" s="69" t="s">
        <v>173</v>
      </c>
      <c r="E17" s="69"/>
      <c r="F17" s="69"/>
      <c r="G17" s="71" t="s">
        <v>130</v>
      </c>
      <c r="H17" s="71" t="s">
        <v>130</v>
      </c>
      <c r="I17" s="28">
        <v>10</v>
      </c>
      <c r="J17" s="76"/>
      <c r="K17" s="22">
        <v>10</v>
      </c>
      <c r="L17" s="22"/>
    </row>
    <row r="18" s="50" customFormat="1" ht="40.5" customHeight="1" spans="1:12">
      <c r="A18" s="20"/>
      <c r="B18" s="34"/>
      <c r="C18" s="83"/>
      <c r="D18" s="69" t="s">
        <v>174</v>
      </c>
      <c r="E18" s="69"/>
      <c r="F18" s="69"/>
      <c r="G18" s="71" t="s">
        <v>130</v>
      </c>
      <c r="H18" s="71" t="s">
        <v>130</v>
      </c>
      <c r="I18" s="28">
        <v>10</v>
      </c>
      <c r="J18" s="76"/>
      <c r="K18" s="22">
        <v>10</v>
      </c>
      <c r="L18" s="22"/>
    </row>
    <row r="19" ht="40.5" customHeight="1" spans="1:12">
      <c r="A19" s="20"/>
      <c r="B19" s="20"/>
      <c r="C19" s="84" t="s">
        <v>60</v>
      </c>
      <c r="D19" s="85" t="s">
        <v>175</v>
      </c>
      <c r="E19" s="86"/>
      <c r="F19" s="87"/>
      <c r="G19" s="71" t="s">
        <v>176</v>
      </c>
      <c r="H19" s="71" t="s">
        <v>176</v>
      </c>
      <c r="I19" s="28">
        <v>10</v>
      </c>
      <c r="J19" s="76"/>
      <c r="K19" s="22">
        <v>10</v>
      </c>
      <c r="L19" s="22"/>
    </row>
    <row r="20" ht="40.5" customHeight="1" spans="1:12">
      <c r="A20" s="20"/>
      <c r="B20" s="20"/>
      <c r="C20" s="88"/>
      <c r="D20" s="85" t="s">
        <v>177</v>
      </c>
      <c r="E20" s="86"/>
      <c r="F20" s="87"/>
      <c r="G20" s="71" t="s">
        <v>178</v>
      </c>
      <c r="H20" s="71" t="s">
        <v>178</v>
      </c>
      <c r="I20" s="28">
        <v>10</v>
      </c>
      <c r="J20" s="76"/>
      <c r="K20" s="22">
        <v>10</v>
      </c>
      <c r="L20" s="89"/>
    </row>
    <row r="21" ht="40.5" customHeight="1" spans="1:12">
      <c r="A21" s="20"/>
      <c r="B21" s="23" t="s">
        <v>63</v>
      </c>
      <c r="C21" s="23" t="s">
        <v>64</v>
      </c>
      <c r="D21" s="61" t="s">
        <v>179</v>
      </c>
      <c r="E21" s="62"/>
      <c r="F21" s="63"/>
      <c r="G21" s="21" t="s">
        <v>96</v>
      </c>
      <c r="H21" s="21" t="s">
        <v>97</v>
      </c>
      <c r="I21" s="28">
        <v>30</v>
      </c>
      <c r="J21" s="76"/>
      <c r="K21" s="76">
        <v>26</v>
      </c>
      <c r="L21" s="76"/>
    </row>
    <row r="22" ht="40.5" customHeight="1" spans="1:12">
      <c r="A22" s="20"/>
      <c r="B22" s="23" t="s">
        <v>71</v>
      </c>
      <c r="C22" s="33" t="s">
        <v>72</v>
      </c>
      <c r="D22" s="64" t="s">
        <v>180</v>
      </c>
      <c r="E22" s="62"/>
      <c r="F22" s="63"/>
      <c r="G22" s="22" t="s">
        <v>130</v>
      </c>
      <c r="H22" s="22" t="s">
        <v>130</v>
      </c>
      <c r="I22" s="28">
        <v>10</v>
      </c>
      <c r="J22" s="76"/>
      <c r="K22" s="76">
        <v>8</v>
      </c>
      <c r="L22" s="35" t="s">
        <v>181</v>
      </c>
    </row>
    <row r="23" customHeight="1" spans="1:12">
      <c r="A23" s="20" t="s">
        <v>75</v>
      </c>
      <c r="B23" s="20"/>
      <c r="C23" s="20"/>
      <c r="D23" s="20"/>
      <c r="E23" s="20"/>
      <c r="F23" s="20"/>
      <c r="G23" s="20"/>
      <c r="H23" s="20"/>
      <c r="I23" s="20">
        <f>SUM(I16:J22)+J8</f>
        <v>100</v>
      </c>
      <c r="J23" s="20"/>
      <c r="K23" s="79">
        <f>SUM(K16:K22)+L8</f>
        <v>92.5714285714286</v>
      </c>
      <c r="L23" s="90"/>
    </row>
    <row r="24" customHeight="1" spans="1:12">
      <c r="A24" s="35" t="s">
        <v>76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</sheetData>
  <mergeCells count="61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A23:H23"/>
    <mergeCell ref="I23:J23"/>
    <mergeCell ref="A12:A13"/>
    <mergeCell ref="A14:A22"/>
    <mergeCell ref="B14:B15"/>
    <mergeCell ref="B16:B20"/>
    <mergeCell ref="C14:C15"/>
    <mergeCell ref="C17:C18"/>
    <mergeCell ref="C19:C20"/>
    <mergeCell ref="K14:K15"/>
    <mergeCell ref="L14:L15"/>
    <mergeCell ref="D14:F15"/>
    <mergeCell ref="I14:J15"/>
    <mergeCell ref="A7:B11"/>
    <mergeCell ref="A24:L34"/>
  </mergeCells>
  <pageMargins left="0.699305555555556" right="0.699305555555556" top="0.75" bottom="0.75" header="0.3" footer="0.3"/>
  <pageSetup paperSize="9" scale="65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M34"/>
  <sheetViews>
    <sheetView zoomScale="55" zoomScaleNormal="55" topLeftCell="A13" workbookViewId="0">
      <selection activeCell="G38" sqref="G38"/>
    </sheetView>
  </sheetViews>
  <sheetFormatPr defaultColWidth="10.6333333333333" defaultRowHeight="23.5" customHeight="1"/>
  <cols>
    <col min="1" max="1" width="5.09166666666667" style="14" customWidth="1"/>
    <col min="2" max="2" width="9.63333333333333" style="14" customWidth="1"/>
    <col min="3" max="3" width="10" style="14" customWidth="1"/>
    <col min="4" max="4" width="9.45" style="14" customWidth="1"/>
    <col min="5" max="5" width="16.3666666666667" style="14" customWidth="1"/>
    <col min="6" max="6" width="2.54166666666667" style="14" customWidth="1"/>
    <col min="7" max="7" width="17.0916666666667" style="14" customWidth="1"/>
    <col min="8" max="8" width="17.9083333333333" style="14" customWidth="1"/>
    <col min="9" max="9" width="1.54166666666667" style="14" customWidth="1"/>
    <col min="10" max="10" width="6.45" style="14" customWidth="1"/>
    <col min="11" max="11" width="7.90833333333333" style="14" customWidth="1"/>
    <col min="12" max="12" width="21.6333333333333" style="14" customWidth="1"/>
    <col min="13" max="13" width="10.6333333333333" style="14" hidden="1" customWidth="1"/>
    <col min="14" max="40" width="10.6333333333333" style="14"/>
    <col min="41" max="16384" width="10.6333333333333" style="15"/>
  </cols>
  <sheetData>
    <row r="1" customHeight="1" spans="1:1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182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34" t="s">
        <v>7</v>
      </c>
      <c r="I5" s="77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133</v>
      </c>
      <c r="D6" s="22"/>
      <c r="E6" s="22"/>
      <c r="F6" s="22"/>
      <c r="G6" s="22"/>
      <c r="H6" s="20" t="s">
        <v>10</v>
      </c>
      <c r="I6" s="20"/>
      <c r="J6" s="22">
        <v>84296163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34" t="s">
        <v>14</v>
      </c>
      <c r="I7" s="77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19</v>
      </c>
      <c r="F8" s="25">
        <v>19</v>
      </c>
      <c r="G8" s="25"/>
      <c r="H8" s="67">
        <v>19</v>
      </c>
      <c r="I8" s="78"/>
      <c r="J8" s="34">
        <v>10</v>
      </c>
      <c r="K8" s="36">
        <f>H8/F8</f>
        <v>1</v>
      </c>
      <c r="L8" s="25">
        <f>K8*10</f>
        <v>10</v>
      </c>
    </row>
    <row r="9" ht="28" customHeight="1" spans="1:12">
      <c r="A9" s="20"/>
      <c r="B9" s="20"/>
      <c r="C9" s="20" t="s">
        <v>19</v>
      </c>
      <c r="D9" s="20"/>
      <c r="E9" s="25">
        <v>19</v>
      </c>
      <c r="F9" s="25">
        <v>19</v>
      </c>
      <c r="G9" s="25"/>
      <c r="H9" s="67">
        <v>19</v>
      </c>
      <c r="I9" s="78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67"/>
      <c r="I10" s="78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67"/>
      <c r="I11" s="78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279.5" customHeight="1" spans="1:12">
      <c r="A13" s="20"/>
      <c r="B13" s="21" t="s">
        <v>183</v>
      </c>
      <c r="C13" s="22"/>
      <c r="D13" s="22"/>
      <c r="E13" s="22"/>
      <c r="F13" s="22"/>
      <c r="G13" s="22"/>
      <c r="H13" s="21" t="s">
        <v>183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38"/>
      <c r="E15" s="38"/>
      <c r="F15" s="38"/>
      <c r="G15" s="20" t="s">
        <v>35</v>
      </c>
      <c r="H15" s="20" t="s">
        <v>36</v>
      </c>
      <c r="I15" s="20"/>
      <c r="J15" s="20"/>
      <c r="K15" s="39"/>
      <c r="L15" s="20"/>
    </row>
    <row r="16" ht="40.5" customHeight="1" spans="1:12">
      <c r="A16" s="20"/>
      <c r="B16" s="23" t="s">
        <v>37</v>
      </c>
      <c r="C16" s="68" t="s">
        <v>38</v>
      </c>
      <c r="D16" s="69" t="s">
        <v>171</v>
      </c>
      <c r="E16" s="69"/>
      <c r="F16" s="69"/>
      <c r="G16" s="70" t="s">
        <v>172</v>
      </c>
      <c r="H16" s="70" t="s">
        <v>172</v>
      </c>
      <c r="I16" s="28">
        <v>10</v>
      </c>
      <c r="J16" s="76"/>
      <c r="K16" s="22">
        <v>10</v>
      </c>
      <c r="L16" s="22"/>
    </row>
    <row r="17" s="14" customFormat="1" ht="40.5" customHeight="1" spans="1:12">
      <c r="A17" s="20"/>
      <c r="B17" s="20"/>
      <c r="C17" s="68" t="s">
        <v>51</v>
      </c>
      <c r="D17" s="69" t="s">
        <v>173</v>
      </c>
      <c r="E17" s="69"/>
      <c r="F17" s="69"/>
      <c r="G17" s="71" t="s">
        <v>130</v>
      </c>
      <c r="H17" s="71" t="s">
        <v>130</v>
      </c>
      <c r="I17" s="28">
        <v>10</v>
      </c>
      <c r="J17" s="76"/>
      <c r="K17" s="22">
        <v>10</v>
      </c>
      <c r="L17" s="22"/>
    </row>
    <row r="18" s="14" customFormat="1" ht="40.5" customHeight="1" spans="1:12">
      <c r="A18" s="20"/>
      <c r="B18" s="20"/>
      <c r="C18" s="72"/>
      <c r="D18" s="69" t="s">
        <v>174</v>
      </c>
      <c r="E18" s="69"/>
      <c r="F18" s="69"/>
      <c r="G18" s="71" t="s">
        <v>130</v>
      </c>
      <c r="H18" s="71" t="s">
        <v>130</v>
      </c>
      <c r="I18" s="28">
        <v>10</v>
      </c>
      <c r="J18" s="76"/>
      <c r="K18" s="22">
        <v>10</v>
      </c>
      <c r="L18" s="22"/>
    </row>
    <row r="19" ht="40.5" customHeight="1" spans="1:12">
      <c r="A19" s="20"/>
      <c r="B19" s="34"/>
      <c r="C19" s="73" t="s">
        <v>60</v>
      </c>
      <c r="D19" s="69" t="s">
        <v>175</v>
      </c>
      <c r="E19" s="69"/>
      <c r="F19" s="69"/>
      <c r="G19" s="71" t="s">
        <v>176</v>
      </c>
      <c r="H19" s="71" t="s">
        <v>176</v>
      </c>
      <c r="I19" s="28">
        <v>10</v>
      </c>
      <c r="J19" s="76"/>
      <c r="K19" s="22">
        <v>10</v>
      </c>
      <c r="L19" s="22"/>
    </row>
    <row r="20" ht="40.5" customHeight="1" spans="1:12">
      <c r="A20" s="20"/>
      <c r="B20" s="34"/>
      <c r="C20" s="73"/>
      <c r="D20" s="69" t="s">
        <v>177</v>
      </c>
      <c r="E20" s="69"/>
      <c r="F20" s="69"/>
      <c r="G20" s="71" t="s">
        <v>184</v>
      </c>
      <c r="H20" s="71" t="s">
        <v>184</v>
      </c>
      <c r="I20" s="28">
        <v>10</v>
      </c>
      <c r="J20" s="76"/>
      <c r="K20" s="22">
        <v>10</v>
      </c>
      <c r="L20" s="22"/>
    </row>
    <row r="21" ht="40.5" customHeight="1" spans="1:13">
      <c r="A21" s="20"/>
      <c r="B21" s="23" t="s">
        <v>63</v>
      </c>
      <c r="C21" s="74" t="s">
        <v>185</v>
      </c>
      <c r="D21" s="69" t="s">
        <v>179</v>
      </c>
      <c r="E21" s="69"/>
      <c r="F21" s="69"/>
      <c r="G21" s="70" t="s">
        <v>96</v>
      </c>
      <c r="H21" s="70" t="s">
        <v>97</v>
      </c>
      <c r="I21" s="28">
        <v>30</v>
      </c>
      <c r="J21" s="76"/>
      <c r="K21" s="76">
        <v>27</v>
      </c>
      <c r="L21" s="76"/>
      <c r="M21" s="14">
        <f>SUM(K21:K21)</f>
        <v>27</v>
      </c>
    </row>
    <row r="22" ht="40.5" customHeight="1" spans="1:12">
      <c r="A22" s="20"/>
      <c r="B22" s="23" t="s">
        <v>71</v>
      </c>
      <c r="C22" s="75" t="s">
        <v>72</v>
      </c>
      <c r="D22" s="69" t="s">
        <v>186</v>
      </c>
      <c r="E22" s="69"/>
      <c r="F22" s="69"/>
      <c r="G22" s="76" t="s">
        <v>130</v>
      </c>
      <c r="H22" s="76" t="s">
        <v>130</v>
      </c>
      <c r="I22" s="28">
        <v>10</v>
      </c>
      <c r="J22" s="76"/>
      <c r="K22" s="22">
        <v>9</v>
      </c>
      <c r="L22" s="35"/>
    </row>
    <row r="23" customHeight="1" spans="1:12">
      <c r="A23" s="20" t="s">
        <v>75</v>
      </c>
      <c r="B23" s="20"/>
      <c r="C23" s="20"/>
      <c r="D23" s="39"/>
      <c r="E23" s="39"/>
      <c r="F23" s="39"/>
      <c r="G23" s="20"/>
      <c r="H23" s="20"/>
      <c r="I23" s="34">
        <f>SUM(I16:J22)+J8</f>
        <v>100</v>
      </c>
      <c r="J23" s="77"/>
      <c r="K23" s="79">
        <f>SUM(K16:K22)+L8</f>
        <v>96</v>
      </c>
      <c r="L23" s="80"/>
    </row>
    <row r="24" customHeight="1" spans="1:12">
      <c r="A24" s="35" t="s">
        <v>76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</sheetData>
  <mergeCells count="61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A23:H23"/>
    <mergeCell ref="I23:J23"/>
    <mergeCell ref="A12:A13"/>
    <mergeCell ref="A14:A22"/>
    <mergeCell ref="B14:B15"/>
    <mergeCell ref="B16:B20"/>
    <mergeCell ref="C14:C15"/>
    <mergeCell ref="C17:C18"/>
    <mergeCell ref="C19:C20"/>
    <mergeCell ref="K14:K15"/>
    <mergeCell ref="L14:L15"/>
    <mergeCell ref="D14:F15"/>
    <mergeCell ref="I14:J15"/>
    <mergeCell ref="A7:B11"/>
    <mergeCell ref="A24:L34"/>
  </mergeCells>
  <pageMargins left="0.699305555555556" right="0.699305555555556" top="0.75" bottom="0.75" header="0.3" footer="0.3"/>
  <pageSetup paperSize="9" scale="60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outlinePr summaryBelow="0" summaryRight="0"/>
    <pageSetUpPr fitToPage="1"/>
  </sheetPr>
  <dimension ref="A1:L34"/>
  <sheetViews>
    <sheetView zoomScale="55" zoomScaleNormal="55" topLeftCell="A4" workbookViewId="0">
      <selection activeCell="A24" sqref="$A24:$XFD24"/>
    </sheetView>
  </sheetViews>
  <sheetFormatPr defaultColWidth="10.6333333333333" defaultRowHeight="23.5" customHeight="1"/>
  <cols>
    <col min="1" max="1" width="5.09166666666667" style="14" customWidth="1"/>
    <col min="2" max="2" width="9.63333333333333" style="14" customWidth="1"/>
    <col min="3" max="3" width="8.63333333333333" style="14" customWidth="1"/>
    <col min="4" max="4" width="9.45" style="14" customWidth="1"/>
    <col min="5" max="5" width="16.3666666666667" style="14" customWidth="1"/>
    <col min="6" max="6" width="2.54166666666667" style="14" customWidth="1"/>
    <col min="7" max="7" width="17.0916666666667" style="14" customWidth="1"/>
    <col min="8" max="8" width="17.9083333333333" style="14" customWidth="1"/>
    <col min="9" max="9" width="2.725" style="14" customWidth="1"/>
    <col min="10" max="10" width="6.45" style="14" customWidth="1"/>
    <col min="11" max="11" width="7.90833333333333" style="14" customWidth="1"/>
    <col min="12" max="12" width="16.1833333333333" style="14" customWidth="1"/>
    <col min="13" max="40" width="10.6333333333333" style="14"/>
    <col min="41" max="16384" width="10.6333333333333" style="15"/>
  </cols>
  <sheetData>
    <row r="1" customHeight="1" spans="1:1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customHeight="1" spans="1:12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customHeight="1" spans="1:12">
      <c r="A4" s="20" t="s">
        <v>3</v>
      </c>
      <c r="B4" s="20"/>
      <c r="C4" s="21" t="s">
        <v>187</v>
      </c>
      <c r="D4" s="22"/>
      <c r="E4" s="22"/>
      <c r="F4" s="22"/>
      <c r="G4" s="22"/>
      <c r="H4" s="22"/>
      <c r="I4" s="22"/>
      <c r="J4" s="22"/>
      <c r="K4" s="22"/>
      <c r="L4" s="22"/>
    </row>
    <row r="5" customHeight="1" spans="1:12">
      <c r="A5" s="20" t="s">
        <v>5</v>
      </c>
      <c r="B5" s="20"/>
      <c r="C5" s="21" t="s">
        <v>6</v>
      </c>
      <c r="D5" s="22"/>
      <c r="E5" s="22"/>
      <c r="F5" s="22"/>
      <c r="G5" s="22"/>
      <c r="H5" s="20" t="s">
        <v>7</v>
      </c>
      <c r="I5" s="20"/>
      <c r="J5" s="21" t="s">
        <v>6</v>
      </c>
      <c r="K5" s="22"/>
      <c r="L5" s="22"/>
    </row>
    <row r="6" customHeight="1" spans="1:12">
      <c r="A6" s="20" t="s">
        <v>8</v>
      </c>
      <c r="B6" s="20"/>
      <c r="C6" s="21" t="s">
        <v>133</v>
      </c>
      <c r="D6" s="22"/>
      <c r="E6" s="22"/>
      <c r="F6" s="22"/>
      <c r="G6" s="22"/>
      <c r="H6" s="20" t="s">
        <v>10</v>
      </c>
      <c r="I6" s="20"/>
      <c r="J6" s="22">
        <v>84296163</v>
      </c>
      <c r="K6" s="22"/>
      <c r="L6" s="22"/>
    </row>
    <row r="7" customHeight="1" spans="1:12">
      <c r="A7" s="23" t="s">
        <v>11</v>
      </c>
      <c r="B7" s="20"/>
      <c r="C7" s="20"/>
      <c r="D7" s="20"/>
      <c r="E7" s="20" t="s">
        <v>12</v>
      </c>
      <c r="F7" s="20" t="s">
        <v>13</v>
      </c>
      <c r="G7" s="20"/>
      <c r="H7" s="20" t="s">
        <v>14</v>
      </c>
      <c r="I7" s="20"/>
      <c r="J7" s="34" t="s">
        <v>15</v>
      </c>
      <c r="K7" s="34" t="s">
        <v>16</v>
      </c>
      <c r="L7" s="20" t="s">
        <v>17</v>
      </c>
    </row>
    <row r="8" customHeight="1" spans="1:12">
      <c r="A8" s="20"/>
      <c r="B8" s="20"/>
      <c r="C8" s="24" t="s">
        <v>18</v>
      </c>
      <c r="D8" s="24"/>
      <c r="E8" s="25">
        <v>8</v>
      </c>
      <c r="F8" s="25">
        <v>8</v>
      </c>
      <c r="G8" s="25"/>
      <c r="H8" s="25">
        <v>8</v>
      </c>
      <c r="I8" s="25"/>
      <c r="J8" s="34">
        <v>10</v>
      </c>
      <c r="K8" s="36">
        <f>H8/F8</f>
        <v>1</v>
      </c>
      <c r="L8" s="37">
        <f>K8*10</f>
        <v>10</v>
      </c>
    </row>
    <row r="9" ht="28" customHeight="1" spans="1:12">
      <c r="A9" s="20"/>
      <c r="B9" s="20"/>
      <c r="C9" s="20" t="s">
        <v>19</v>
      </c>
      <c r="D9" s="20"/>
      <c r="E9" s="25">
        <v>8</v>
      </c>
      <c r="F9" s="25">
        <v>8</v>
      </c>
      <c r="G9" s="25"/>
      <c r="H9" s="25"/>
      <c r="I9" s="25"/>
      <c r="J9" s="28" t="s">
        <v>20</v>
      </c>
      <c r="K9" s="28"/>
      <c r="L9" s="22" t="s">
        <v>20</v>
      </c>
    </row>
    <row r="10" customHeight="1" spans="1:12">
      <c r="A10" s="20"/>
      <c r="B10" s="20"/>
      <c r="C10" s="20" t="s">
        <v>21</v>
      </c>
      <c r="D10" s="20"/>
      <c r="E10" s="22"/>
      <c r="F10" s="25"/>
      <c r="G10" s="25"/>
      <c r="H10" s="25"/>
      <c r="I10" s="25"/>
      <c r="J10" s="28" t="s">
        <v>20</v>
      </c>
      <c r="K10" s="28"/>
      <c r="L10" s="22" t="s">
        <v>20</v>
      </c>
    </row>
    <row r="11" customHeight="1" spans="1:12">
      <c r="A11" s="20"/>
      <c r="B11" s="20"/>
      <c r="C11" s="20" t="s">
        <v>22</v>
      </c>
      <c r="D11" s="20"/>
      <c r="E11" s="22"/>
      <c r="F11" s="25"/>
      <c r="G11" s="25"/>
      <c r="H11" s="25"/>
      <c r="I11" s="25"/>
      <c r="J11" s="28" t="s">
        <v>20</v>
      </c>
      <c r="K11" s="28"/>
      <c r="L11" s="22" t="s">
        <v>20</v>
      </c>
    </row>
    <row r="12" customHeight="1" spans="1:12">
      <c r="A12" s="20" t="s">
        <v>23</v>
      </c>
      <c r="B12" s="20" t="s">
        <v>24</v>
      </c>
      <c r="C12" s="20"/>
      <c r="D12" s="20"/>
      <c r="E12" s="20"/>
      <c r="F12" s="20"/>
      <c r="G12" s="20"/>
      <c r="H12" s="20" t="s">
        <v>25</v>
      </c>
      <c r="I12" s="20"/>
      <c r="J12" s="20"/>
      <c r="K12" s="20"/>
      <c r="L12" s="20"/>
    </row>
    <row r="13" ht="55.5" customHeight="1" spans="1:12">
      <c r="A13" s="20"/>
      <c r="B13" s="21" t="s">
        <v>188</v>
      </c>
      <c r="C13" s="22"/>
      <c r="D13" s="22"/>
      <c r="E13" s="22"/>
      <c r="F13" s="22"/>
      <c r="G13" s="22"/>
      <c r="H13" s="21" t="s">
        <v>189</v>
      </c>
      <c r="I13" s="22"/>
      <c r="J13" s="22"/>
      <c r="K13" s="22"/>
      <c r="L13" s="22"/>
    </row>
    <row r="14" customHeight="1" spans="1:12">
      <c r="A14" s="23" t="s">
        <v>28</v>
      </c>
      <c r="B14" s="20" t="s">
        <v>29</v>
      </c>
      <c r="C14" s="20" t="s">
        <v>30</v>
      </c>
      <c r="D14" s="20" t="s">
        <v>31</v>
      </c>
      <c r="E14" s="20"/>
      <c r="F14" s="20"/>
      <c r="G14" s="20" t="s">
        <v>32</v>
      </c>
      <c r="H14" s="20" t="s">
        <v>33</v>
      </c>
      <c r="I14" s="20" t="s">
        <v>15</v>
      </c>
      <c r="J14" s="20"/>
      <c r="K14" s="38" t="s">
        <v>17</v>
      </c>
      <c r="L14" s="23" t="s">
        <v>34</v>
      </c>
    </row>
    <row r="15" customHeight="1" spans="1:12">
      <c r="A15" s="20"/>
      <c r="B15" s="20"/>
      <c r="C15" s="20"/>
      <c r="D15" s="20"/>
      <c r="E15" s="20"/>
      <c r="F15" s="20"/>
      <c r="G15" s="20" t="s">
        <v>35</v>
      </c>
      <c r="H15" s="20" t="s">
        <v>36</v>
      </c>
      <c r="I15" s="20"/>
      <c r="J15" s="20"/>
      <c r="K15" s="39"/>
      <c r="L15" s="20"/>
    </row>
    <row r="16" ht="40.5" customHeight="1" spans="1:12">
      <c r="A16" s="20"/>
      <c r="B16" s="23" t="s">
        <v>37</v>
      </c>
      <c r="C16" s="23" t="s">
        <v>38</v>
      </c>
      <c r="D16" s="26" t="s">
        <v>171</v>
      </c>
      <c r="E16" s="27"/>
      <c r="F16" s="27"/>
      <c r="G16" s="70" t="s">
        <v>172</v>
      </c>
      <c r="H16" s="70" t="s">
        <v>172</v>
      </c>
      <c r="I16" s="28">
        <v>15</v>
      </c>
      <c r="J16" s="76"/>
      <c r="K16" s="22">
        <v>15</v>
      </c>
      <c r="L16" s="22"/>
    </row>
    <row r="17" s="14" customFormat="1" ht="40.5" customHeight="1" spans="1:12">
      <c r="A17" s="20"/>
      <c r="B17" s="20"/>
      <c r="C17" s="32" t="s">
        <v>51</v>
      </c>
      <c r="D17" s="26" t="s">
        <v>190</v>
      </c>
      <c r="E17" s="27"/>
      <c r="F17" s="27"/>
      <c r="G17" s="71" t="s">
        <v>130</v>
      </c>
      <c r="H17" s="71" t="s">
        <v>130</v>
      </c>
      <c r="I17" s="28">
        <v>15</v>
      </c>
      <c r="J17" s="76"/>
      <c r="K17" s="22">
        <v>15</v>
      </c>
      <c r="L17" s="22"/>
    </row>
    <row r="18" ht="40.5" customHeight="1" spans="1:12">
      <c r="A18" s="20"/>
      <c r="B18" s="20"/>
      <c r="C18" s="52"/>
      <c r="D18" s="26" t="s">
        <v>174</v>
      </c>
      <c r="E18" s="27"/>
      <c r="F18" s="27"/>
      <c r="G18" s="71" t="s">
        <v>130</v>
      </c>
      <c r="H18" s="71" t="s">
        <v>130</v>
      </c>
      <c r="I18" s="28">
        <v>5</v>
      </c>
      <c r="J18" s="76"/>
      <c r="K18" s="22">
        <v>5</v>
      </c>
      <c r="L18" s="22"/>
    </row>
    <row r="19" ht="40.5" customHeight="1" spans="1:12">
      <c r="A19" s="20"/>
      <c r="B19" s="20"/>
      <c r="C19" s="32" t="s">
        <v>60</v>
      </c>
      <c r="D19" s="26" t="s">
        <v>175</v>
      </c>
      <c r="E19" s="27"/>
      <c r="F19" s="27"/>
      <c r="G19" s="91" t="s">
        <v>191</v>
      </c>
      <c r="H19" s="91" t="s">
        <v>191</v>
      </c>
      <c r="I19" s="28">
        <v>5</v>
      </c>
      <c r="J19" s="76"/>
      <c r="K19" s="22">
        <v>5</v>
      </c>
      <c r="L19" s="22"/>
    </row>
    <row r="20" ht="40.5" customHeight="1" spans="1:12">
      <c r="A20" s="20"/>
      <c r="B20" s="20"/>
      <c r="C20" s="53"/>
      <c r="D20" s="26" t="s">
        <v>177</v>
      </c>
      <c r="E20" s="27"/>
      <c r="F20" s="27"/>
      <c r="G20" s="70" t="s">
        <v>192</v>
      </c>
      <c r="H20" s="70" t="s">
        <v>192</v>
      </c>
      <c r="I20" s="28">
        <v>10</v>
      </c>
      <c r="J20" s="76"/>
      <c r="K20" s="22">
        <v>10</v>
      </c>
      <c r="L20" s="22"/>
    </row>
    <row r="21" ht="40.5" customHeight="1" spans="1:12">
      <c r="A21" s="20"/>
      <c r="B21" s="53" t="s">
        <v>63</v>
      </c>
      <c r="C21" s="52" t="s">
        <v>64</v>
      </c>
      <c r="D21" s="85" t="s">
        <v>179</v>
      </c>
      <c r="E21" s="86"/>
      <c r="F21" s="87"/>
      <c r="G21" s="21" t="s">
        <v>96</v>
      </c>
      <c r="H21" s="21" t="s">
        <v>97</v>
      </c>
      <c r="I21" s="28">
        <v>30</v>
      </c>
      <c r="J21" s="76"/>
      <c r="K21" s="22">
        <v>27</v>
      </c>
      <c r="L21" s="22"/>
    </row>
    <row r="22" ht="40.5" customHeight="1" spans="1:12">
      <c r="A22" s="20"/>
      <c r="B22" s="23" t="s">
        <v>71</v>
      </c>
      <c r="C22" s="33" t="s">
        <v>72</v>
      </c>
      <c r="D22" s="61" t="s">
        <v>186</v>
      </c>
      <c r="E22" s="62"/>
      <c r="F22" s="63"/>
      <c r="G22" s="29" t="s">
        <v>130</v>
      </c>
      <c r="H22" s="29" t="s">
        <v>130</v>
      </c>
      <c r="I22" s="28">
        <v>10</v>
      </c>
      <c r="J22" s="76"/>
      <c r="K22" s="22">
        <v>10</v>
      </c>
      <c r="L22" s="35"/>
    </row>
    <row r="23" customHeight="1" spans="1:12">
      <c r="A23" s="20" t="s">
        <v>75</v>
      </c>
      <c r="B23" s="20"/>
      <c r="C23" s="20"/>
      <c r="D23" s="20"/>
      <c r="E23" s="20"/>
      <c r="F23" s="20"/>
      <c r="G23" s="20"/>
      <c r="H23" s="20"/>
      <c r="I23" s="20">
        <f>SUM(I16:J22)+J8</f>
        <v>100</v>
      </c>
      <c r="J23" s="20"/>
      <c r="K23" s="79">
        <f>SUM(K16:K22)+L8</f>
        <v>97</v>
      </c>
      <c r="L23" s="80"/>
    </row>
    <row r="24" customHeight="1" spans="1:12">
      <c r="A24" s="35" t="s">
        <v>76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customHeight="1" spans="1:1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</row>
    <row r="26" customHeight="1" spans="1:1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customHeight="1" spans="1:1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customHeight="1" spans="1:1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customHeight="1" spans="1:1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customHeight="1" spans="1:1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customHeight="1" spans="1:1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customHeight="1" spans="1:1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customHeight="1" spans="1:1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</row>
    <row r="34" customHeight="1" spans="1:1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</sheetData>
  <mergeCells count="61">
    <mergeCell ref="A1:L1"/>
    <mergeCell ref="A2:L2"/>
    <mergeCell ref="A3:L3"/>
    <mergeCell ref="A4:B4"/>
    <mergeCell ref="C4:L4"/>
    <mergeCell ref="A5:B5"/>
    <mergeCell ref="C5:G5"/>
    <mergeCell ref="H5:I5"/>
    <mergeCell ref="J5:L5"/>
    <mergeCell ref="A6:B6"/>
    <mergeCell ref="C6:G6"/>
    <mergeCell ref="H6:I6"/>
    <mergeCell ref="J6:L6"/>
    <mergeCell ref="C7:D7"/>
    <mergeCell ref="F7:G7"/>
    <mergeCell ref="H7:I7"/>
    <mergeCell ref="C8:D8"/>
    <mergeCell ref="F8:G8"/>
    <mergeCell ref="H8:I8"/>
    <mergeCell ref="C9:D9"/>
    <mergeCell ref="F9:G9"/>
    <mergeCell ref="H9:I9"/>
    <mergeCell ref="C10:D10"/>
    <mergeCell ref="F10:G10"/>
    <mergeCell ref="H10:I10"/>
    <mergeCell ref="C11:D11"/>
    <mergeCell ref="F11:G11"/>
    <mergeCell ref="H11:I11"/>
    <mergeCell ref="B12:G12"/>
    <mergeCell ref="H12:L12"/>
    <mergeCell ref="B13:G13"/>
    <mergeCell ref="H13:L13"/>
    <mergeCell ref="D16:F16"/>
    <mergeCell ref="I16:J16"/>
    <mergeCell ref="D17:F17"/>
    <mergeCell ref="I17:J17"/>
    <mergeCell ref="D18:F18"/>
    <mergeCell ref="I18:J18"/>
    <mergeCell ref="D19:F19"/>
    <mergeCell ref="I19:J19"/>
    <mergeCell ref="D20:F20"/>
    <mergeCell ref="I20:J20"/>
    <mergeCell ref="D21:F21"/>
    <mergeCell ref="I21:J21"/>
    <mergeCell ref="D22:F22"/>
    <mergeCell ref="I22:J22"/>
    <mergeCell ref="A23:H23"/>
    <mergeCell ref="I23:J23"/>
    <mergeCell ref="A12:A13"/>
    <mergeCell ref="A14:A22"/>
    <mergeCell ref="B14:B15"/>
    <mergeCell ref="B16:B20"/>
    <mergeCell ref="C14:C15"/>
    <mergeCell ref="C17:C18"/>
    <mergeCell ref="C19:C20"/>
    <mergeCell ref="K14:K15"/>
    <mergeCell ref="L14:L15"/>
    <mergeCell ref="I14:J15"/>
    <mergeCell ref="D14:F15"/>
    <mergeCell ref="A7:B11"/>
    <mergeCell ref="A24:L34"/>
  </mergeCells>
  <pageMargins left="0.699305555555556" right="0.699305555555556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调研宣传</vt:lpstr>
      <vt:lpstr>人才开发</vt:lpstr>
      <vt:lpstr>交流培养</vt:lpstr>
      <vt:lpstr>人才服务保障</vt:lpstr>
      <vt:lpstr>联系服务</vt:lpstr>
      <vt:lpstr>固定资产经费</vt:lpstr>
      <vt:lpstr>综合服务平台升级改造项目（中期款及尾款）</vt:lpstr>
      <vt:lpstr>朝阳区人才地图智能决策系统（尾款）</vt:lpstr>
      <vt:lpstr>网络安全等级保护测评</vt:lpstr>
      <vt:lpstr>朝阳区高层次人才综合服务平台运维（尾款） </vt:lpstr>
      <vt:lpstr>朝阳区人才地图智能决策系统运维(全款）</vt:lpstr>
      <vt:lpstr>2022年朝阳国际人才奖励扶持资金</vt:lpstr>
      <vt:lpstr>国际化人才培养提升经费 </vt:lpstr>
      <vt:lpstr>全区人才调研课题经费 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韩焱</cp:lastModifiedBy>
  <dcterms:created xsi:type="dcterms:W3CDTF">2023-01-11T08:23:00Z</dcterms:created>
  <cp:lastPrinted>2024-02-27T01:48:00Z</cp:lastPrinted>
  <dcterms:modified xsi:type="dcterms:W3CDTF">2024-08-23T06:52:48Z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83BE19D971004D2CA1CC4F7A8D24F4EE_12</vt:lpwstr>
  </property>
</Properties>
</file>